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480" yWindow="30" windowWidth="22995" windowHeight="10050" tabRatio="693" firstSheet="6" activeTab="1"/>
  </bookViews>
  <sheets>
    <sheet name="Rekapitulace - vč. odhadu MEZD" sheetId="1" state="hidden" r:id="rId1"/>
    <sheet name="Titulní stránka" sheetId="18" r:id="rId2"/>
    <sheet name="Rekapitulace" sheetId="2" r:id="rId3"/>
    <sheet name="01-KT" sheetId="3" r:id="rId4"/>
    <sheet name="02-OE" sheetId="4" r:id="rId5"/>
    <sheet name="03-investice" sheetId="5" r:id="rId6"/>
    <sheet name="04-SMM" sheetId="6" r:id="rId7"/>
    <sheet name="05-byty" sheetId="7" r:id="rId8"/>
    <sheet name="06-pozemky" sheetId="8" r:id="rId9"/>
    <sheet name="07-MěP" sheetId="9" r:id="rId10"/>
    <sheet name="08-OVV" sheetId="10" r:id="rId11"/>
    <sheet name="09-OSVŠ" sheetId="11" r:id="rId12"/>
    <sheet name="10-OK" sheetId="12" r:id="rId13"/>
    <sheet name="11-FO" sheetId="13" r:id="rId14"/>
    <sheet name="12-SF" sheetId="14" r:id="rId15"/>
    <sheet name="13-Lesy" sheetId="15" r:id="rId16"/>
    <sheet name="14-VaK" sheetId="16" r:id="rId17"/>
    <sheet name="15-OSÚŽP" sheetId="17" r:id="rId18"/>
  </sheets>
  <calcPr calcId="162913" calcMode="manual"/>
  <fileRecoveryPr autoRecover="0"/>
</workbook>
</file>

<file path=xl/calcChain.xml><?xml version="1.0" encoding="utf-8"?>
<calcChain xmlns="http://schemas.openxmlformats.org/spreadsheetml/2006/main">
  <c r="E42" i="5" l="1"/>
  <c r="E90" i="9" l="1"/>
  <c r="E96" i="6" l="1"/>
  <c r="E25" i="17" l="1"/>
  <c r="E19" i="17"/>
  <c r="E13" i="17"/>
  <c r="D120" i="16"/>
  <c r="D117" i="16"/>
  <c r="D112" i="16"/>
  <c r="D109" i="16"/>
  <c r="D106" i="16"/>
  <c r="D92" i="16"/>
  <c r="D89" i="16"/>
  <c r="D59" i="16"/>
  <c r="D35" i="16"/>
  <c r="D32" i="16"/>
  <c r="D27" i="16"/>
  <c r="D21" i="16"/>
  <c r="D6" i="16"/>
  <c r="D50" i="15"/>
  <c r="D45" i="15"/>
  <c r="D42" i="15"/>
  <c r="D39" i="15"/>
  <c r="D33" i="15"/>
  <c r="D30" i="15"/>
  <c r="D24" i="15"/>
  <c r="D17" i="15"/>
  <c r="D13" i="15"/>
  <c r="D6" i="15"/>
  <c r="E20" i="14"/>
  <c r="E14" i="14"/>
  <c r="E125" i="12"/>
  <c r="E116" i="12"/>
  <c r="E112" i="12"/>
  <c r="E107" i="12"/>
  <c r="E102" i="12"/>
  <c r="E98" i="12"/>
  <c r="E89" i="12"/>
  <c r="E86" i="12"/>
  <c r="E80" i="12"/>
  <c r="E75" i="12"/>
  <c r="E69" i="12"/>
  <c r="E64" i="12"/>
  <c r="E58" i="12"/>
  <c r="E50" i="12"/>
  <c r="E45" i="12"/>
  <c r="E36" i="12"/>
  <c r="E31" i="12"/>
  <c r="E24" i="12"/>
  <c r="E17" i="12"/>
  <c r="E14" i="12"/>
  <c r="E10" i="12"/>
  <c r="E6" i="12"/>
  <c r="E28" i="12" s="1"/>
  <c r="E53" i="11"/>
  <c r="E39" i="11"/>
  <c r="E34" i="11"/>
  <c r="E20" i="11"/>
  <c r="E17" i="11"/>
  <c r="E6" i="11"/>
  <c r="E44" i="10"/>
  <c r="E40" i="10"/>
  <c r="E28" i="10"/>
  <c r="E23" i="10"/>
  <c r="E10" i="10"/>
  <c r="E6" i="10"/>
  <c r="E20" i="10" s="1"/>
  <c r="E80" i="9" l="1"/>
  <c r="E71" i="9"/>
  <c r="E68" i="9"/>
  <c r="E64" i="9"/>
  <c r="E55" i="9"/>
  <c r="E49" i="9"/>
  <c r="E45" i="9"/>
  <c r="E27" i="9"/>
  <c r="E22" i="8"/>
  <c r="E22" i="9"/>
  <c r="E13" i="9"/>
  <c r="E14" i="8"/>
  <c r="E26" i="8" s="1"/>
  <c r="E8" i="8"/>
  <c r="E11" i="8" s="1"/>
  <c r="E37" i="7" l="1"/>
  <c r="E31" i="7"/>
  <c r="E22" i="7"/>
  <c r="E16" i="7"/>
  <c r="E13" i="7"/>
  <c r="E10" i="7"/>
  <c r="E207" i="6"/>
  <c r="E202" i="6"/>
  <c r="E195" i="6"/>
  <c r="E191" i="6"/>
  <c r="E185" i="6"/>
  <c r="E182" i="6"/>
  <c r="E178" i="6"/>
  <c r="E171" i="6"/>
  <c r="E165" i="6"/>
  <c r="E161" i="6"/>
  <c r="E156" i="6"/>
  <c r="E147" i="6"/>
  <c r="E144" i="6"/>
  <c r="E134" i="6" l="1"/>
  <c r="E130" i="6"/>
  <c r="E126" i="6"/>
  <c r="E122" i="6"/>
  <c r="E118" i="6"/>
  <c r="E111" i="6"/>
  <c r="E106" i="6"/>
  <c r="E90" i="6"/>
  <c r="E85" i="6"/>
  <c r="E80" i="6"/>
  <c r="E74" i="6"/>
  <c r="E65" i="6"/>
  <c r="E57" i="6"/>
  <c r="E50" i="6"/>
  <c r="E47" i="6"/>
  <c r="E42" i="6"/>
  <c r="E33" i="6"/>
  <c r="E29" i="6"/>
  <c r="E25" i="6"/>
  <c r="E21" i="6"/>
  <c r="E14" i="6"/>
  <c r="E9" i="6"/>
  <c r="E29" i="4"/>
  <c r="E18" i="4"/>
  <c r="E38" i="4"/>
  <c r="E32" i="4"/>
  <c r="E59" i="4" s="1"/>
  <c r="E43" i="3"/>
  <c r="E37" i="3"/>
  <c r="E33" i="3"/>
  <c r="E28" i="3"/>
  <c r="E19" i="3"/>
  <c r="E16" i="3"/>
  <c r="E12" i="3"/>
  <c r="E17" i="6" l="1"/>
  <c r="J7" i="2"/>
  <c r="E10" i="17"/>
  <c r="D122" i="16"/>
  <c r="D52" i="15"/>
  <c r="E11" i="14"/>
  <c r="E13" i="13"/>
  <c r="E8" i="13"/>
  <c r="E97" i="12"/>
  <c r="E94" i="12" s="1"/>
  <c r="E130" i="12" s="1"/>
  <c r="E45" i="11"/>
  <c r="E42" i="9"/>
  <c r="E41" i="9" s="1"/>
  <c r="E102" i="9" s="1"/>
  <c r="E10" i="9"/>
  <c r="E152" i="6"/>
  <c r="E223" i="6" s="1"/>
  <c r="E141" i="6"/>
  <c r="E139" i="6" s="1"/>
  <c r="E19" i="5"/>
  <c r="E7" i="5"/>
  <c r="E64" i="4"/>
  <c r="E53" i="3"/>
  <c r="E52" i="3" s="1"/>
  <c r="E59" i="3" s="1"/>
  <c r="E8" i="3"/>
  <c r="D12" i="2"/>
  <c r="B12" i="2"/>
  <c r="L7" i="2"/>
  <c r="C46" i="2"/>
  <c r="B46" i="2"/>
  <c r="D45" i="2"/>
  <c r="D44" i="2"/>
  <c r="D46" i="2"/>
  <c r="C35" i="2"/>
  <c r="B35" i="2"/>
  <c r="B52" i="2" s="1"/>
  <c r="D25" i="2"/>
  <c r="B24" i="2"/>
  <c r="B23" i="2"/>
  <c r="B22" i="2"/>
  <c r="B21" i="2"/>
  <c r="B20" i="2"/>
  <c r="B19" i="2"/>
  <c r="B18" i="2"/>
  <c r="B17" i="2"/>
  <c r="B16" i="2"/>
  <c r="C25" i="2"/>
  <c r="B15" i="2"/>
  <c r="B14" i="2"/>
  <c r="B13" i="2"/>
  <c r="W7" i="2"/>
  <c r="V7" i="2"/>
  <c r="U7" i="2"/>
  <c r="T7" i="2"/>
  <c r="S7" i="2"/>
  <c r="R7" i="2"/>
  <c r="Q7" i="2"/>
  <c r="P7" i="2"/>
  <c r="O7" i="2"/>
  <c r="N7" i="2"/>
  <c r="M7" i="2"/>
  <c r="K7" i="2"/>
  <c r="J6" i="2"/>
  <c r="B6" i="2"/>
  <c r="B7" i="2"/>
  <c r="J5" i="2"/>
  <c r="B5" i="2"/>
  <c r="J4" i="2"/>
  <c r="B4" i="2"/>
  <c r="J3" i="2"/>
  <c r="B3" i="2"/>
  <c r="C15" i="1"/>
  <c r="B15" i="1"/>
  <c r="B25" i="1"/>
  <c r="B53" i="1"/>
  <c r="C21" i="1"/>
  <c r="D45" i="1"/>
  <c r="D44" i="1"/>
  <c r="D46" i="1"/>
  <c r="J3" i="1"/>
  <c r="B3" i="1"/>
  <c r="B7" i="1"/>
  <c r="J5" i="1"/>
  <c r="B5" i="1"/>
  <c r="J4" i="1"/>
  <c r="B4" i="1"/>
  <c r="C46" i="1"/>
  <c r="B46" i="1"/>
  <c r="C35" i="1"/>
  <c r="B35" i="1"/>
  <c r="D25" i="1"/>
  <c r="B24" i="1"/>
  <c r="B23" i="1"/>
  <c r="B22" i="1"/>
  <c r="B20" i="1"/>
  <c r="B19" i="1"/>
  <c r="B18" i="1"/>
  <c r="B17" i="1"/>
  <c r="B16" i="1"/>
  <c r="B14" i="1"/>
  <c r="B13" i="1"/>
  <c r="B12" i="1"/>
  <c r="W7" i="1"/>
  <c r="V7" i="1"/>
  <c r="U7" i="1"/>
  <c r="T7" i="1"/>
  <c r="S7" i="1"/>
  <c r="R7" i="1"/>
  <c r="Q7" i="1"/>
  <c r="P7" i="1"/>
  <c r="O7" i="1"/>
  <c r="N7" i="1"/>
  <c r="K7" i="1"/>
  <c r="J6" i="1"/>
  <c r="B6" i="1"/>
  <c r="L7" i="1"/>
  <c r="E35" i="1"/>
  <c r="M7" i="1"/>
  <c r="B21" i="1"/>
  <c r="C25" i="1"/>
  <c r="B52" i="1"/>
  <c r="B54" i="1"/>
  <c r="B27" i="1"/>
  <c r="B38" i="1"/>
  <c r="B25" i="2" l="1"/>
  <c r="B27" i="2" s="1"/>
  <c r="B53" i="2"/>
  <c r="B54" i="2" s="1"/>
  <c r="E35" i="2"/>
  <c r="B38" i="2" l="1"/>
</calcChain>
</file>

<file path=xl/sharedStrings.xml><?xml version="1.0" encoding="utf-8"?>
<sst xmlns="http://schemas.openxmlformats.org/spreadsheetml/2006/main" count="4480" uniqueCount="1356">
  <si>
    <t>PŘÍJMY  v  Kč</t>
  </si>
  <si>
    <t>Celkem</t>
  </si>
  <si>
    <t>KT</t>
  </si>
  <si>
    <t>OE</t>
  </si>
  <si>
    <t>inv.</t>
  </si>
  <si>
    <t>SMM</t>
  </si>
  <si>
    <t>byty</t>
  </si>
  <si>
    <t>měp</t>
  </si>
  <si>
    <t>OVV</t>
  </si>
  <si>
    <t>OSVŠ</t>
  </si>
  <si>
    <t>OK</t>
  </si>
  <si>
    <t>SúaŽP</t>
  </si>
  <si>
    <t>FO</t>
  </si>
  <si>
    <t>SF</t>
  </si>
  <si>
    <t>Třída 1 - Daňové příjmy</t>
  </si>
  <si>
    <t>Třída 2 - Nedaňové příjmy</t>
  </si>
  <si>
    <t>Třída 3 - Kapitálové příjmy</t>
  </si>
  <si>
    <t>Třída 4 - Přijaté transfery</t>
  </si>
  <si>
    <t>Příjmy celkem</t>
  </si>
  <si>
    <t>VÝDAJE  v  Kč</t>
  </si>
  <si>
    <t>z toho třída 5 - Běžné výdaje</t>
  </si>
  <si>
    <t>z toho Třída 6 - Kapitálové výdaje</t>
  </si>
  <si>
    <t>01 - Kancelář tajemníka</t>
  </si>
  <si>
    <t xml:space="preserve">02 - Odbor ekonomický </t>
  </si>
  <si>
    <t>03 - Odbor investic a správy majetku - investice</t>
  </si>
  <si>
    <t>04 - Odbor investic a správy majetku - správa majetku</t>
  </si>
  <si>
    <t>05 - Odbor investic a správy majetku - byty a nebyty</t>
  </si>
  <si>
    <t xml:space="preserve">06 - Odbor investic a správy majetku - pozemky </t>
  </si>
  <si>
    <t xml:space="preserve">07 - Městská policie </t>
  </si>
  <si>
    <t>08 - Odbor vnitřních věcí</t>
  </si>
  <si>
    <t>10 - Odbor kultury</t>
  </si>
  <si>
    <t>11 - Fond ošatného</t>
  </si>
  <si>
    <t>12 - Sociální fond</t>
  </si>
  <si>
    <t>15 - Odbor životního prostředí</t>
  </si>
  <si>
    <t>Výdaje celkem</t>
  </si>
  <si>
    <t>Přebytek (+) / Schodek (-)</t>
  </si>
  <si>
    <t>FINANCOVÁNÍ v Kč    (třída 8)</t>
  </si>
  <si>
    <t>příjmy</t>
  </si>
  <si>
    <t>výdaje</t>
  </si>
  <si>
    <t>Splátky úvěrů</t>
  </si>
  <si>
    <t>Směnečný program pro projekt: CZ.1.02/1.1.00/09.05760 Zlepšení vodohospodářské infrastruktury Města Nejdku. Ident. Č. EIS: IS  SFZP 09047631 (EDS: 115D112000356) - 03 OISM - investice</t>
  </si>
  <si>
    <t>Zapojení prostředků z minulých let - odhad</t>
  </si>
  <si>
    <t>Financování celkem</t>
  </si>
  <si>
    <t>Rozdíl:</t>
  </si>
  <si>
    <t>SALDO</t>
  </si>
  <si>
    <t>Hospodářská činnost v Kč</t>
  </si>
  <si>
    <t xml:space="preserve">Výnosy </t>
  </si>
  <si>
    <t>Náklady</t>
  </si>
  <si>
    <t>Zisk (+) / Ztráta (-)</t>
  </si>
  <si>
    <t>13 - Hospodářská činnost - LESY</t>
  </si>
  <si>
    <t>14 - Hospodářská činnost - VaK</t>
  </si>
  <si>
    <t>Hospodářská činnost - celkem</t>
  </si>
  <si>
    <t>MĚSTO NEJDEK - celková rekapitualce hlavní činnosti a hospodářské činnosti</t>
  </si>
  <si>
    <t>PŘÍJMY v Kč</t>
  </si>
  <si>
    <t>VÝDAJE v Kč</t>
  </si>
  <si>
    <t>rozdíl</t>
  </si>
  <si>
    <t>NÁVRH ROZPOČTU MĚSTA NEJDEK NA ROK 2016 -  HLAVNÍ ČINNOST</t>
  </si>
  <si>
    <t>09 - Odbor sociálních věcí a školství</t>
  </si>
  <si>
    <t>pozemky</t>
  </si>
  <si>
    <t>12 - Sociální fond+mzdy</t>
  </si>
  <si>
    <t>Příprava rozpočtu 2018</t>
  </si>
  <si>
    <t>v Kč</t>
  </si>
  <si>
    <t>Organizace</t>
  </si>
  <si>
    <t>Kapitola</t>
  </si>
  <si>
    <t>Paragraf</t>
  </si>
  <si>
    <t>Položka</t>
  </si>
  <si>
    <t>Návrh
na rok 2018</t>
  </si>
  <si>
    <t>PŘÍJMY</t>
  </si>
  <si>
    <t>0390</t>
  </si>
  <si>
    <t>01</t>
  </si>
  <si>
    <t>6171</t>
  </si>
  <si>
    <t>2111</t>
  </si>
  <si>
    <t>Stravenky - vratka podílů zaměstnanců</t>
  </si>
  <si>
    <t>VÝDAJE</t>
  </si>
  <si>
    <t>0302</t>
  </si>
  <si>
    <t>6409</t>
  </si>
  <si>
    <t>5166</t>
  </si>
  <si>
    <t>Právník</t>
  </si>
  <si>
    <t>5361</t>
  </si>
  <si>
    <t>Právník - nákup kolků</t>
  </si>
  <si>
    <t>5362</t>
  </si>
  <si>
    <t>Soudní poplatky</t>
  </si>
  <si>
    <t>0340</t>
  </si>
  <si>
    <t>5311</t>
  </si>
  <si>
    <t>5167</t>
  </si>
  <si>
    <t>MP - školení</t>
  </si>
  <si>
    <t>5173</t>
  </si>
  <si>
    <t>MP - cestovné</t>
  </si>
  <si>
    <t>0360</t>
  </si>
  <si>
    <t>5011</t>
  </si>
  <si>
    <t>KT - platy</t>
  </si>
  <si>
    <t>5021</t>
  </si>
  <si>
    <t>KT - ostatní osobní výdaje</t>
  </si>
  <si>
    <t>5031</t>
  </si>
  <si>
    <t>KT - pojistné SP</t>
  </si>
  <si>
    <t>5032</t>
  </si>
  <si>
    <t>KT - pojistné ZP</t>
  </si>
  <si>
    <t>5169</t>
  </si>
  <si>
    <t>Zajištění BOZP a PO, zákonné zdrav.prohlídky</t>
  </si>
  <si>
    <t>6330</t>
  </si>
  <si>
    <t>5342</t>
  </si>
  <si>
    <t>KT - tvorba SF 1%</t>
  </si>
  <si>
    <t>5424</t>
  </si>
  <si>
    <t>KT - náhrady v době nemoci</t>
  </si>
  <si>
    <t>0361</t>
  </si>
  <si>
    <t>6112</t>
  </si>
  <si>
    <t>5023</t>
  </si>
  <si>
    <t>KT - odměny členům zastupitelstva</t>
  </si>
  <si>
    <t>KT - pojistné SP (zastupitelé)</t>
  </si>
  <si>
    <t>KT - pojistné ZP (zastupitelé)</t>
  </si>
  <si>
    <t>KT - tvorba SF 1% - zastupitelé</t>
  </si>
  <si>
    <t>0362</t>
  </si>
  <si>
    <t>MěÚ - školení</t>
  </si>
  <si>
    <t>Inzerce</t>
  </si>
  <si>
    <t>MěÚ - cestovné</t>
  </si>
  <si>
    <t>0364</t>
  </si>
  <si>
    <t>5139</t>
  </si>
  <si>
    <t>Výdaje na reprezentaci - materiál</t>
  </si>
  <si>
    <t>Výdaje na reprezentaci - služby</t>
  </si>
  <si>
    <t>5175</t>
  </si>
  <si>
    <t>Výdaje na reprezentaci  - pohoštění</t>
  </si>
  <si>
    <t>5194</t>
  </si>
  <si>
    <t>Výdaje na reprezentaci - věcné dary</t>
  </si>
  <si>
    <t>0365</t>
  </si>
  <si>
    <t>5168</t>
  </si>
  <si>
    <t>Zpracování mzdové agendy</t>
  </si>
  <si>
    <t>0366</t>
  </si>
  <si>
    <t>5137</t>
  </si>
  <si>
    <t>Údržba poč. sítě - DHM</t>
  </si>
  <si>
    <t>Údržba poč. sítě - materiál</t>
  </si>
  <si>
    <t>5162</t>
  </si>
  <si>
    <t>Údržba poč. sítě - telekomunikace</t>
  </si>
  <si>
    <t>5164</t>
  </si>
  <si>
    <t>Údržba poč. sítě - nájem kancel.techniky</t>
  </si>
  <si>
    <t>Údržba poč. sítě - služby</t>
  </si>
  <si>
    <t>Údržba poč. sítě - ostatní služby</t>
  </si>
  <si>
    <t>5172</t>
  </si>
  <si>
    <t>Údržba poč. sítě - programové vybavení</t>
  </si>
  <si>
    <t>0367</t>
  </si>
  <si>
    <t>Separace papíru s energetickým využitím</t>
  </si>
  <si>
    <t>1361</t>
  </si>
  <si>
    <t>1366</t>
  </si>
  <si>
    <t>6111</t>
  </si>
  <si>
    <t>Software, vč. GDPR</t>
  </si>
  <si>
    <t>6125</t>
  </si>
  <si>
    <t>Hardware</t>
  </si>
  <si>
    <t>1390</t>
  </si>
  <si>
    <t>Nákup služeb - stravenky</t>
  </si>
  <si>
    <t>1613</t>
  </si>
  <si>
    <t>3412</t>
  </si>
  <si>
    <t>Školení - zimní stadion</t>
  </si>
  <si>
    <t>2361</t>
  </si>
  <si>
    <t xml:space="preserve">Kontrolní výbor - činnost </t>
  </si>
  <si>
    <t>3361</t>
  </si>
  <si>
    <t>5041</t>
  </si>
  <si>
    <t>Výbor pro národnostní menšiny - činnost</t>
  </si>
  <si>
    <t>Ochrana osobních údajů - pověřenec</t>
  </si>
  <si>
    <t>02 - Odbor ekonomický</t>
  </si>
  <si>
    <t>0103</t>
  </si>
  <si>
    <t>02</t>
  </si>
  <si>
    <t xml:space="preserve"> </t>
  </si>
  <si>
    <t>Správní poplatky - rybářský lístek</t>
  </si>
  <si>
    <t>0300</t>
  </si>
  <si>
    <t>1111</t>
  </si>
  <si>
    <t>Daň z příjmů FO ze závislé činnosti</t>
  </si>
  <si>
    <t>1112</t>
  </si>
  <si>
    <t>Daň z příjmů FO z  OSVČ</t>
  </si>
  <si>
    <t>1113</t>
  </si>
  <si>
    <t>Daň z příjmů FO z kapitálových výnosů (srážka)</t>
  </si>
  <si>
    <t>1121</t>
  </si>
  <si>
    <t>Daň z příjmů PO</t>
  </si>
  <si>
    <t>1211</t>
  </si>
  <si>
    <t>Daň z DPH</t>
  </si>
  <si>
    <t>Správní poplatky</t>
  </si>
  <si>
    <t>1381</t>
  </si>
  <si>
    <t>Daň z hazardních her</t>
  </si>
  <si>
    <t>1382</t>
  </si>
  <si>
    <t>Zrušený odvod z loterií a podobných her kromě VHP</t>
  </si>
  <si>
    <t>1511</t>
  </si>
  <si>
    <t>Daň z nemovitých věcí</t>
  </si>
  <si>
    <t>6310</t>
  </si>
  <si>
    <t>2141</t>
  </si>
  <si>
    <t>Úroky z vkladů</t>
  </si>
  <si>
    <t>2329</t>
  </si>
  <si>
    <t>4131</t>
  </si>
  <si>
    <t>Převody z HOČ</t>
  </si>
  <si>
    <t>0309</t>
  </si>
  <si>
    <t>1343</t>
  </si>
  <si>
    <t>MP za užívání veřejného prostranství</t>
  </si>
  <si>
    <t>0312</t>
  </si>
  <si>
    <t>0313</t>
  </si>
  <si>
    <t>Úroky z vkladů - správa aktiv</t>
  </si>
  <si>
    <t>2142</t>
  </si>
  <si>
    <t>Úroky ze správy aktiv</t>
  </si>
  <si>
    <t>0500</t>
  </si>
  <si>
    <t>6320</t>
  </si>
  <si>
    <t>Pojistné majetek tepla</t>
  </si>
  <si>
    <t>0701</t>
  </si>
  <si>
    <t>1340</t>
  </si>
  <si>
    <t>MP za komunální odpad</t>
  </si>
  <si>
    <t>0705</t>
  </si>
  <si>
    <t>1300</t>
  </si>
  <si>
    <t>1345</t>
  </si>
  <si>
    <t>MP z ubytovací kapacity</t>
  </si>
  <si>
    <t>2300</t>
  </si>
  <si>
    <t>1341</t>
  </si>
  <si>
    <t>MP ze psů</t>
  </si>
  <si>
    <t>3300</t>
  </si>
  <si>
    <t>1342</t>
  </si>
  <si>
    <t>MP za rekreační pobyt</t>
  </si>
  <si>
    <t>5163</t>
  </si>
  <si>
    <t>Poplatky bance</t>
  </si>
  <si>
    <t>6399</t>
  </si>
  <si>
    <t>5349</t>
  </si>
  <si>
    <t>Tvorba fondu ošatného</t>
  </si>
  <si>
    <t>Silniční daň</t>
  </si>
  <si>
    <t>0301</t>
  </si>
  <si>
    <t>OE - platy</t>
  </si>
  <si>
    <t>OE - pojistné SP</t>
  </si>
  <si>
    <t>OE - pojistné ZP</t>
  </si>
  <si>
    <t>OE - tvorba SF 1%</t>
  </si>
  <si>
    <t>OE - náhrady v době nemoci</t>
  </si>
  <si>
    <t>0303</t>
  </si>
  <si>
    <t>Daňový poradce</t>
  </si>
  <si>
    <t>0305</t>
  </si>
  <si>
    <t>DPH-FÚ</t>
  </si>
  <si>
    <t>0306</t>
  </si>
  <si>
    <t>Interní audit</t>
  </si>
  <si>
    <t>0311</t>
  </si>
  <si>
    <t>5221</t>
  </si>
  <si>
    <t>5222</t>
  </si>
  <si>
    <t>Individuální dotace (TOS)</t>
  </si>
  <si>
    <t>5038</t>
  </si>
  <si>
    <t>Povinné pojištění placené zaměstnavatelem</t>
  </si>
  <si>
    <t>Bankovní poplatky</t>
  </si>
  <si>
    <t>5195</t>
  </si>
  <si>
    <t>Odvod za nepln. pov. zam. - zdrav. postižení</t>
  </si>
  <si>
    <t>5909</t>
  </si>
  <si>
    <t>0314</t>
  </si>
  <si>
    <t>Individuání dotace z rozpočtu</t>
  </si>
  <si>
    <t>5229</t>
  </si>
  <si>
    <t>3113</t>
  </si>
  <si>
    <t>5331</t>
  </si>
  <si>
    <t>0315</t>
  </si>
  <si>
    <t>Individuální dotace z rozpočtu (sportovci) - spolky</t>
  </si>
  <si>
    <t>0327</t>
  </si>
  <si>
    <t>Pojistné majetek</t>
  </si>
  <si>
    <t>Pojistné havarijní a z odpovědnosti za provoz vozidel</t>
  </si>
  <si>
    <t>Pojištění zastupitelů</t>
  </si>
  <si>
    <t>0399</t>
  </si>
  <si>
    <t>Převody CCS a ostatní</t>
  </si>
  <si>
    <t>0601</t>
  </si>
  <si>
    <t>3639</t>
  </si>
  <si>
    <t>Daň z nemovitých věcí -pozemky</t>
  </si>
  <si>
    <t>0639</t>
  </si>
  <si>
    <t>0937</t>
  </si>
  <si>
    <t>2321</t>
  </si>
  <si>
    <t>5141</t>
  </si>
  <si>
    <t>Směnečný program - úroky</t>
  </si>
  <si>
    <t>FINANCOVÁNÍ</t>
  </si>
  <si>
    <t>8124</t>
  </si>
  <si>
    <t>Směnečný program - splátky</t>
  </si>
  <si>
    <t>03 - OISM - investice</t>
  </si>
  <si>
    <t>0931</t>
  </si>
  <si>
    <t>03</t>
  </si>
  <si>
    <t>4232</t>
  </si>
  <si>
    <t>Karlova stezka</t>
  </si>
  <si>
    <t>0919</t>
  </si>
  <si>
    <t>2212</t>
  </si>
  <si>
    <t>6121</t>
  </si>
  <si>
    <t>Rekonstrukce ul. Jiráskova</t>
  </si>
  <si>
    <t>2219</t>
  </si>
  <si>
    <t>0936</t>
  </si>
  <si>
    <t>2229</t>
  </si>
  <si>
    <t>Dopravní značení</t>
  </si>
  <si>
    <t>0951</t>
  </si>
  <si>
    <t>3421</t>
  </si>
  <si>
    <t>Park u ZŠ nám. Karla IV. - workout</t>
  </si>
  <si>
    <t>0959</t>
  </si>
  <si>
    <t>Odkup části nemovitosti po MUDr. Horákové</t>
  </si>
  <si>
    <t>0993</t>
  </si>
  <si>
    <t>VZ - profil zadavatele</t>
  </si>
  <si>
    <t>Veřejné osvětlení</t>
  </si>
  <si>
    <t>Přeložka ČEZ - propojka ulic Husova,Rooseveltova</t>
  </si>
  <si>
    <t>Odkup pozemků chodník Bernov - Bikarovi,Sentivanovi</t>
  </si>
  <si>
    <t>MŠ Nerudova - 2x plynový kotel, rozvody
plynových kotlů</t>
  </si>
  <si>
    <t>rekonstrukce hasičské zbrojnice SDH Nejdek</t>
  </si>
  <si>
    <t>Zvýšení bezpečnosti chodců ul. Karlovarská</t>
  </si>
  <si>
    <t>ZŠ Karlovarská - vnitřní instalace + spoj.chodba</t>
  </si>
  <si>
    <t>Chodník Fojtov</t>
  </si>
  <si>
    <t>0955</t>
  </si>
  <si>
    <t>Projekty a studie:</t>
  </si>
  <si>
    <t>Chodník Pozorka 1. etapa</t>
  </si>
  <si>
    <t>VD Lesík - studie ohroženého území zvláštní povodí</t>
  </si>
  <si>
    <t>DUR Chodníky Bernov</t>
  </si>
  <si>
    <t>PD zvýšení bezpečnosti chodců na nám. Karla IV vč. VO</t>
  </si>
  <si>
    <t>DUR - Volnočasový areál Limnice Nejdek</t>
  </si>
  <si>
    <t>PD - úpravy prostor ZŠ nám. v rámci stěhování ZUŠ</t>
  </si>
  <si>
    <t>DSP + PDPS muzeum</t>
  </si>
  <si>
    <t>PD - PDPS - kanalizace Bernov</t>
  </si>
  <si>
    <t>PD - odvedení vod propustek SŽDC - 9. květen</t>
  </si>
  <si>
    <t>PD - Volnočasový areál Limnice Nejdek</t>
  </si>
  <si>
    <t>Studie zastávky BUS Lesík</t>
  </si>
  <si>
    <t>Studie dopracování chodníku Pozorka - trasa D</t>
  </si>
  <si>
    <t>PD DUR+DSP+PDPS úprava horního náměstí</t>
  </si>
  <si>
    <t>DUR stezka pro pěší Jungmannova-Wasserstadt</t>
  </si>
  <si>
    <t>PD Muzeum - stavebně historický průzkum</t>
  </si>
  <si>
    <t>06</t>
  </si>
  <si>
    <t>05</t>
  </si>
  <si>
    <t>14</t>
  </si>
  <si>
    <t>15</t>
  </si>
  <si>
    <t>13</t>
  </si>
  <si>
    <t>6130</t>
  </si>
  <si>
    <t>3111</t>
  </si>
  <si>
    <t>5512</t>
  </si>
  <si>
    <t>0901</t>
  </si>
  <si>
    <t>0932</t>
  </si>
  <si>
    <t>3631</t>
  </si>
  <si>
    <t>NÁVRH ROZPOČTU MĚSTA NEJDEK NA ROK 2018 -  HLAVNÍ ČINNOST</t>
  </si>
  <si>
    <t>04 - OISM - SMM</t>
  </si>
  <si>
    <t>0005</t>
  </si>
  <si>
    <t>04</t>
  </si>
  <si>
    <t>3319</t>
  </si>
  <si>
    <t>2132</t>
  </si>
  <si>
    <t>0600</t>
  </si>
  <si>
    <t>3699</t>
  </si>
  <si>
    <t>Příjmy z provozu odboru</t>
  </si>
  <si>
    <t>2324</t>
  </si>
  <si>
    <t>0638</t>
  </si>
  <si>
    <t>3613</t>
  </si>
  <si>
    <t>2139</t>
  </si>
  <si>
    <t>Poliklinika - příjmy</t>
  </si>
  <si>
    <t>0665</t>
  </si>
  <si>
    <t>3725</t>
  </si>
  <si>
    <t>Zpětný odběr odpadů</t>
  </si>
  <si>
    <t>3632</t>
  </si>
  <si>
    <t>Hřbitov - příjmy</t>
  </si>
  <si>
    <t>Hřbitov - úroky</t>
  </si>
  <si>
    <t>0708</t>
  </si>
  <si>
    <t>Veřejné WC - provoz</t>
  </si>
  <si>
    <t>0746</t>
  </si>
  <si>
    <t>Přijaté nekapitálové příspěvky a náhrady</t>
  </si>
  <si>
    <t>Zimní stadion - příjmy (vstupenky)</t>
  </si>
  <si>
    <t>2112</t>
  </si>
  <si>
    <t>Zimní stadion - příjmy (nájmy)</t>
  </si>
  <si>
    <t>0001</t>
  </si>
  <si>
    <t>3313</t>
  </si>
  <si>
    <t>5151</t>
  </si>
  <si>
    <t>5152</t>
  </si>
  <si>
    <t>5154</t>
  </si>
  <si>
    <t>0003</t>
  </si>
  <si>
    <t>3314</t>
  </si>
  <si>
    <t>5153</t>
  </si>
  <si>
    <t>0004</t>
  </si>
  <si>
    <t>3315</t>
  </si>
  <si>
    <t>Budovy úřadu města - DHM - kulturní dům</t>
  </si>
  <si>
    <t>Budovy úřadu města - materiál - kulturní dům</t>
  </si>
  <si>
    <t>Budovy úřadu města - energie - voda - kulturní dům</t>
  </si>
  <si>
    <t>Budovy úřadu města - energie - teplo - kulturní dům</t>
  </si>
  <si>
    <t>Budovy úřadu města - enerige - elektřina - kulturní dům</t>
  </si>
  <si>
    <t>Budovy úřadu města - služby - kulturní dům</t>
  </si>
  <si>
    <t>5171</t>
  </si>
  <si>
    <t>Budovy úřadu města - opravy - kulturní dům</t>
  </si>
  <si>
    <t>0350</t>
  </si>
  <si>
    <t>Budovy úřadu města - energie - voda - 
pož. zbrojnice Nejdek</t>
  </si>
  <si>
    <t>Budovy úřadu města - energie - plyn - 
pož. zbrojnice Nejdek</t>
  </si>
  <si>
    <t>Budovy úřadu města - energie - elektřina - 
pož. zbrojnice Nejdek</t>
  </si>
  <si>
    <t>0354</t>
  </si>
  <si>
    <t>Budovy úřadu města - energie - elektřina - 
pož. zbrojnice Pozorka</t>
  </si>
  <si>
    <t>Budovy úřadu města - energie - voda - MÚ, archiv</t>
  </si>
  <si>
    <t>Budovy úřadu města - energie - teplo - MÚ, archiv</t>
  </si>
  <si>
    <t>3399</t>
  </si>
  <si>
    <t>Budovy úřadu města - energie - plyn - obřadní síň</t>
  </si>
  <si>
    <t>Budovy úřadu města - energie - elektřina - obřadní síň</t>
  </si>
  <si>
    <t>Budovy úřadu města - energie - elektřina - MÚ, archiv</t>
  </si>
  <si>
    <t>5157</t>
  </si>
  <si>
    <t>Budovy úřadu města - energie - teplá voda - archiv</t>
  </si>
  <si>
    <t>0603</t>
  </si>
  <si>
    <t>Monitorovací zprávy - služby</t>
  </si>
  <si>
    <t>0612</t>
  </si>
  <si>
    <t>Fotbalové hřiště - materiál</t>
  </si>
  <si>
    <t>Fotbalové hřiště - voda</t>
  </si>
  <si>
    <t>Fotbalové hřiště - teplo</t>
  </si>
  <si>
    <t>Fotbalové hřiště - elektřina</t>
  </si>
  <si>
    <t>5156</t>
  </si>
  <si>
    <t>Fotbalové hřiště - PHM</t>
  </si>
  <si>
    <t>Fotbalové hřiště - služby</t>
  </si>
  <si>
    <t>Fotbalové hřiště - opravy</t>
  </si>
  <si>
    <t>0614</t>
  </si>
  <si>
    <t>Budovy úřadu města - materiál - spolkový dům</t>
  </si>
  <si>
    <t>Budovy úřadu města - energie - voda - spolkový dům</t>
  </si>
  <si>
    <t>Budovy úřadu města - enerige - plyn - spolkový dům</t>
  </si>
  <si>
    <t>Budovy úřadu města - energie - elektřina - spolkový dům</t>
  </si>
  <si>
    <t>Budovy úřadu města - zabezpečení - spolkový dům</t>
  </si>
  <si>
    <t>Budovy úřadu města - služby - spolkový dům</t>
  </si>
  <si>
    <t>Budovy úřadu města - opravy a udržování - spolkový dům</t>
  </si>
  <si>
    <t>0633</t>
  </si>
  <si>
    <t>Provoz vozidel - materiál</t>
  </si>
  <si>
    <t>Provoz vozidel - PHM</t>
  </si>
  <si>
    <t>Provoz vozidel - služby</t>
  </si>
  <si>
    <t>Provoz vozidel - opravy</t>
  </si>
  <si>
    <t>Provoz vozidel - dálniční známky</t>
  </si>
  <si>
    <t>0636</t>
  </si>
  <si>
    <t>Opravy budov úřadu města - DHM</t>
  </si>
  <si>
    <t>Opravy budov úřadu města - materiál</t>
  </si>
  <si>
    <t>Opravy budov úřadu města - služby</t>
  </si>
  <si>
    <t>Opravy budov úřadu města - opravy a udržování</t>
  </si>
  <si>
    <t>0637</t>
  </si>
  <si>
    <t>5131</t>
  </si>
  <si>
    <t>Automaty na vodu - voda</t>
  </si>
  <si>
    <t>Automaty na vodu - materiál</t>
  </si>
  <si>
    <t>Automaty na vodu - nájem</t>
  </si>
  <si>
    <t>Automaty na vodu - pravidelná údržba</t>
  </si>
  <si>
    <t>Poliklinika - DHDM</t>
  </si>
  <si>
    <t>Poliklinika - materiál</t>
  </si>
  <si>
    <t>Poliklinika - služby</t>
  </si>
  <si>
    <t>Poliklinika - opravy</t>
  </si>
  <si>
    <t>Úprava běžeckých tras - příspěvek 1. Krušnohorská</t>
  </si>
  <si>
    <t>0640</t>
  </si>
  <si>
    <t>2333</t>
  </si>
  <si>
    <t>Vodní nádrž Lesík - materiál</t>
  </si>
  <si>
    <t>Vodní nádrž Lesík - EE</t>
  </si>
  <si>
    <t>Vodní nádrž Lesík - služby</t>
  </si>
  <si>
    <t>Vodní nádrž Lesík - opravy</t>
  </si>
  <si>
    <t>0651</t>
  </si>
  <si>
    <t>OISM - platy</t>
  </si>
  <si>
    <t>OISM - dohody</t>
  </si>
  <si>
    <t>OISM - pojistné SP</t>
  </si>
  <si>
    <t>OISM - pojistné ZP</t>
  </si>
  <si>
    <t>5132</t>
  </si>
  <si>
    <t>Pracovní nářadí - DHM</t>
  </si>
  <si>
    <t>Pracovní nářadí - materiál</t>
  </si>
  <si>
    <t>Pracovní nářadí - revize</t>
  </si>
  <si>
    <t>OISM - tvorba SF 1%</t>
  </si>
  <si>
    <t>OISM - náhrady v době nemoci</t>
  </si>
  <si>
    <t>0655</t>
  </si>
  <si>
    <t>Požární zbrojnice - materiál</t>
  </si>
  <si>
    <t>Požární zbrojnice - revize</t>
  </si>
  <si>
    <t>Požární zbrojnice - opravy</t>
  </si>
  <si>
    <t>5199</t>
  </si>
  <si>
    <t>0659</t>
  </si>
  <si>
    <t>Opravy nebytového fondu - materiál</t>
  </si>
  <si>
    <t>Opravy nebytového fondu - služby</t>
  </si>
  <si>
    <t>Opravy nebytového fondu - opravy</t>
  </si>
  <si>
    <t>Zpětný odběr odpadů - DHDM</t>
  </si>
  <si>
    <t>Zpětný odběr odpadů - materiál</t>
  </si>
  <si>
    <t>Zpětný odběr odpadů - opravy a udržování</t>
  </si>
  <si>
    <t>0683</t>
  </si>
  <si>
    <t>Komunikace - materiál</t>
  </si>
  <si>
    <t>Komunikace - služby</t>
  </si>
  <si>
    <t>Komunikace - opravy a údržba</t>
  </si>
  <si>
    <t>Dešťová kanalizace - opravy a údržba</t>
  </si>
  <si>
    <t>0689</t>
  </si>
  <si>
    <t>3612</t>
  </si>
  <si>
    <t>Opravy bytového fondu - materiál</t>
  </si>
  <si>
    <t>5161</t>
  </si>
  <si>
    <t>Opravy bytového fondu - poplatek za zpracování SIPA</t>
  </si>
  <si>
    <t>Opravy bytového fondu - služby</t>
  </si>
  <si>
    <t>Opravy bytového fondu - opravy</t>
  </si>
  <si>
    <t>0691</t>
  </si>
  <si>
    <t>Opěrné zdi - materiál</t>
  </si>
  <si>
    <t>Opěrné zdi - oprava</t>
  </si>
  <si>
    <t>0693</t>
  </si>
  <si>
    <t>Opravy bytového fondu - revize</t>
  </si>
  <si>
    <t>Opravy nebytového fondu - revize</t>
  </si>
  <si>
    <t>0694</t>
  </si>
  <si>
    <t>3745</t>
  </si>
  <si>
    <t>Křížová cesta - materiál</t>
  </si>
  <si>
    <t>Křížová cesta - opravy</t>
  </si>
  <si>
    <t>0696</t>
  </si>
  <si>
    <t>Kašna - materiál</t>
  </si>
  <si>
    <t>Kašna - voda</t>
  </si>
  <si>
    <t>Kašna - služby</t>
  </si>
  <si>
    <t>Kašna - opravy a udržování</t>
  </si>
  <si>
    <t>0699</t>
  </si>
  <si>
    <t>Dětská hřiště - materiál</t>
  </si>
  <si>
    <t>Dětská hřiště - služby - revize</t>
  </si>
  <si>
    <t>Dětská hřiště - opravy</t>
  </si>
  <si>
    <t>0700</t>
  </si>
  <si>
    <t>3329</t>
  </si>
  <si>
    <t>Rozhledna Pajndl - materiál</t>
  </si>
  <si>
    <t>Rozhledna Pajndl - služby - revize</t>
  </si>
  <si>
    <t>Rozhledna Pajndl - opravy</t>
  </si>
  <si>
    <t>0703</t>
  </si>
  <si>
    <t>Rozvaděč náměstí - elektrická energie</t>
  </si>
  <si>
    <t>0704</t>
  </si>
  <si>
    <t>VO - elektřina</t>
  </si>
  <si>
    <t>VO - údržba</t>
  </si>
  <si>
    <t>VO - opravy a udržování</t>
  </si>
  <si>
    <t>Hřbitov - materiál</t>
  </si>
  <si>
    <t>Hřbitov - poštovní služby</t>
  </si>
  <si>
    <t>Hřbitov - poplatky  bance</t>
  </si>
  <si>
    <t>Hřbitov - služby dle smlouvy</t>
  </si>
  <si>
    <t>Hřbitov - opravy</t>
  </si>
  <si>
    <t>Veřejné WC - provoz - materiál</t>
  </si>
  <si>
    <t>Veřejné WC - provoz - voda</t>
  </si>
  <si>
    <t>Veřejné WC - teplo</t>
  </si>
  <si>
    <t>Veřejné WC - provoz elektřina</t>
  </si>
  <si>
    <t>Veřejné WC - provoz - teplá voda</t>
  </si>
  <si>
    <t>Veřejné WC - služby</t>
  </si>
  <si>
    <t>0731</t>
  </si>
  <si>
    <t>Mosty - materiál</t>
  </si>
  <si>
    <t>Mosty - služby</t>
  </si>
  <si>
    <t>Mosty - opravy</t>
  </si>
  <si>
    <t>0740</t>
  </si>
  <si>
    <t>Opravy chodníků - materiál</t>
  </si>
  <si>
    <t>Opravy chodníků - oprava a udržování</t>
  </si>
  <si>
    <t>Dopravní značení - materiál</t>
  </si>
  <si>
    <t>Dopravní značení - opravy</t>
  </si>
  <si>
    <t>0760</t>
  </si>
  <si>
    <t>Pasport komunikací - služby</t>
  </si>
  <si>
    <t>0779</t>
  </si>
  <si>
    <t>Platba za služby AVE</t>
  </si>
  <si>
    <t>0793</t>
  </si>
  <si>
    <t>Mobiliář - DHM</t>
  </si>
  <si>
    <t>Mobiliář - materiál</t>
  </si>
  <si>
    <t>Mobiliář - opravy</t>
  </si>
  <si>
    <t>0796</t>
  </si>
  <si>
    <t>Provoz odboru - DHDM</t>
  </si>
  <si>
    <t>Provoz odboru - materiál - poliklinika</t>
  </si>
  <si>
    <t>Provoz odboru - energie - voda - poliklinika</t>
  </si>
  <si>
    <t>Provoz odboru - energie - teplo - poliklinika</t>
  </si>
  <si>
    <t>Provoz odboru - enerige - elektřina - poliklinika</t>
  </si>
  <si>
    <t>Provoz odboru - energie - teplá voda - poliklinika</t>
  </si>
  <si>
    <t>ZS - platy</t>
  </si>
  <si>
    <t>ZS - dohody</t>
  </si>
  <si>
    <t>ZS - pojistné SP</t>
  </si>
  <si>
    <t>ZS - pojistné ZP</t>
  </si>
  <si>
    <t>ZS - vybavení</t>
  </si>
  <si>
    <t>5138</t>
  </si>
  <si>
    <t>ZS - materiál</t>
  </si>
  <si>
    <t>ZS - voda</t>
  </si>
  <si>
    <t>ZS - teplo</t>
  </si>
  <si>
    <t>ZS - elektřina</t>
  </si>
  <si>
    <t>ZS - PHM</t>
  </si>
  <si>
    <t>ZS - telefony</t>
  </si>
  <si>
    <t>ZS - služby</t>
  </si>
  <si>
    <t>ZS - opravy a udržování</t>
  </si>
  <si>
    <t>ZS - tvorba SF 1%</t>
  </si>
  <si>
    <t>ZS - náhrady v době nemoci</t>
  </si>
  <si>
    <t>1701</t>
  </si>
  <si>
    <t>3729</t>
  </si>
  <si>
    <t>Skládka Lesík-monitoring</t>
  </si>
  <si>
    <t>1779</t>
  </si>
  <si>
    <t>Velkoobjemové kontejnery</t>
  </si>
  <si>
    <t>Nákup automobilu - VPP (bazar)</t>
  </si>
  <si>
    <t>oprava pomníků padlým hrdinům z 1. SV + zeď</t>
  </si>
  <si>
    <t>obnova hrobů - fin.podpora Česko-německého fondu
budoucnosti (4-5ks)</t>
  </si>
  <si>
    <t>technické podklady komunální služby</t>
  </si>
  <si>
    <t>ZŠ nám. - oprava střechy na budově s hodinami</t>
  </si>
  <si>
    <t>ZŠ nám. - oprava střechy I. stupeň</t>
  </si>
  <si>
    <t>ZUŠ - oprava plotu, branky,schodů do zahrady školy</t>
  </si>
  <si>
    <t>6123</t>
  </si>
  <si>
    <t>3231</t>
  </si>
  <si>
    <t>05 - OISM - byty/nebyty</t>
  </si>
  <si>
    <t>Pronájem podniku - AYIN</t>
  </si>
  <si>
    <t>0658</t>
  </si>
  <si>
    <t>2144</t>
  </si>
  <si>
    <t>Pronájem - reklamní plochy</t>
  </si>
  <si>
    <t>Pronájem - nebyty</t>
  </si>
  <si>
    <t>0688</t>
  </si>
  <si>
    <t>Pronájem byty - vyúčtování za rok 2017</t>
  </si>
  <si>
    <t>Pronájem - byty</t>
  </si>
  <si>
    <t>Pronájem nebyty - voda</t>
  </si>
  <si>
    <t>Pronájem nebyty - teplo</t>
  </si>
  <si>
    <t>Pronájem nebyty - plyn</t>
  </si>
  <si>
    <t>Pronájem nebyty - elektřina</t>
  </si>
  <si>
    <t>Pronájem nebyty - teplá voda</t>
  </si>
  <si>
    <t>0660</t>
  </si>
  <si>
    <t>Společenství vlastníků čp. 753 - platby</t>
  </si>
  <si>
    <t>0661</t>
  </si>
  <si>
    <t>Společenství vlastníků čp. 791 - platby</t>
  </si>
  <si>
    <t>0662</t>
  </si>
  <si>
    <t>Společenství vlastníků čp. 869 - platby</t>
  </si>
  <si>
    <t>0663</t>
  </si>
  <si>
    <t>Společenství vlastníků čp. 793 - platby</t>
  </si>
  <si>
    <t>0664</t>
  </si>
  <si>
    <t>Společenství vlastníků čp. 868 - platby</t>
  </si>
  <si>
    <t>0667</t>
  </si>
  <si>
    <t>Společenství vlastníků čp. 867 - platby</t>
  </si>
  <si>
    <t>0668</t>
  </si>
  <si>
    <t>Společenství vlastníků čp. 792 - platby</t>
  </si>
  <si>
    <t>0669</t>
  </si>
  <si>
    <t>Společenství vlastníků čp. 752 - platby</t>
  </si>
  <si>
    <t>Pronájem byty - voda</t>
  </si>
  <si>
    <t>Pronájem byty - teplo</t>
  </si>
  <si>
    <t>Pronájem byty - elektřina</t>
  </si>
  <si>
    <t>Pronájem byty - teplá voda</t>
  </si>
  <si>
    <t>Pronájem - KD restaurace</t>
  </si>
  <si>
    <t>06 - OISM - pozemky</t>
  </si>
  <si>
    <t>Prodej pozemků</t>
  </si>
  <si>
    <t>3112</t>
  </si>
  <si>
    <t>0620</t>
  </si>
  <si>
    <t>2119</t>
  </si>
  <si>
    <t>Věcné břemeno</t>
  </si>
  <si>
    <t>2131</t>
  </si>
  <si>
    <t>Pronájem pozemků</t>
  </si>
  <si>
    <t>prodej domů</t>
  </si>
  <si>
    <t>Pozemky - poradenské a právní služby</t>
  </si>
  <si>
    <t>Pozemky - služby</t>
  </si>
  <si>
    <t>Pozemky - kolky</t>
  </si>
  <si>
    <t>0604</t>
  </si>
  <si>
    <t>3635</t>
  </si>
  <si>
    <t>Územní plánování</t>
  </si>
  <si>
    <t>0608</t>
  </si>
  <si>
    <t>Ostatní výdaje - oddělení pozemků</t>
  </si>
  <si>
    <t>0610</t>
  </si>
  <si>
    <t>Prodej nemovitostí - poradenské a právní služby</t>
  </si>
  <si>
    <t>Pronájem pozemku - nájemné</t>
  </si>
  <si>
    <t>1620</t>
  </si>
  <si>
    <t>Věcná břemena do 40 tis.</t>
  </si>
  <si>
    <t>Věcná břemena - kolky</t>
  </si>
  <si>
    <t>6129</t>
  </si>
  <si>
    <t>Věcná břemena nad 40 tis.</t>
  </si>
  <si>
    <t>07 - Městská policie</t>
  </si>
  <si>
    <t>0192</t>
  </si>
  <si>
    <t>07</t>
  </si>
  <si>
    <t>1014</t>
  </si>
  <si>
    <t>Odchytová stanice - dary od obyvatel</t>
  </si>
  <si>
    <t>Hasiči nejdek - náhrady za zásahy</t>
  </si>
  <si>
    <t>4121</t>
  </si>
  <si>
    <t>Hasiči Nejdek-požární ochrana obcí</t>
  </si>
  <si>
    <t>MP -pokuty</t>
  </si>
  <si>
    <t>5133</t>
  </si>
  <si>
    <t>Odchytová stanice - léčiva</t>
  </si>
  <si>
    <t>5134</t>
  </si>
  <si>
    <t>Odchytová stanice - oděvy</t>
  </si>
  <si>
    <t>Odchytová stanice - DHM</t>
  </si>
  <si>
    <t>Odchytová stanice - materiál</t>
  </si>
  <si>
    <t>Odchytová stanice - elektřina</t>
  </si>
  <si>
    <t>Odchytová stanice - veterinární služby</t>
  </si>
  <si>
    <t>Odchytová stanice - opravy</t>
  </si>
  <si>
    <t>Odchytová stanice - dary - spolky</t>
  </si>
  <si>
    <t>MP - platy</t>
  </si>
  <si>
    <t>MP - dohody</t>
  </si>
  <si>
    <t>MP - pojistné SP</t>
  </si>
  <si>
    <t>MP - pojistné ZP</t>
  </si>
  <si>
    <t>MP - oděvy</t>
  </si>
  <si>
    <t>MP - DHM</t>
  </si>
  <si>
    <t>MP - materiál</t>
  </si>
  <si>
    <t>MP - PHM</t>
  </si>
  <si>
    <t>MP - telekomunikace</t>
  </si>
  <si>
    <t>MP - nájemné - kamery</t>
  </si>
  <si>
    <t>MP - nákup služeb</t>
  </si>
  <si>
    <t>5212</t>
  </si>
  <si>
    <t>Krizové řízení</t>
  </si>
  <si>
    <t>MP - opravy a údržba vozidla, techniky a zařízení</t>
  </si>
  <si>
    <t>MP - tvorba SF 1%</t>
  </si>
  <si>
    <t>MP - nákup kolků</t>
  </si>
  <si>
    <t>MP - náhrady v době nemoci</t>
  </si>
  <si>
    <t>MP - nákup vozidla</t>
  </si>
  <si>
    <t>0342</t>
  </si>
  <si>
    <t>MP - MKDS - DHDM</t>
  </si>
  <si>
    <t>MP - MKDS - materiál</t>
  </si>
  <si>
    <t>MP - MKDS - opravy a udržování</t>
  </si>
  <si>
    <t>0343</t>
  </si>
  <si>
    <t>MP - prevence kriminality</t>
  </si>
  <si>
    <t>MP - prevence kriminality - cestovné</t>
  </si>
  <si>
    <t>MP - prevence kriminality - občerstvení</t>
  </si>
  <si>
    <t>5019</t>
  </si>
  <si>
    <t>Hasiči Nejdek - refundace</t>
  </si>
  <si>
    <t>Hasiči Nejdek - mzdy</t>
  </si>
  <si>
    <t>Hasiči Nejdek - pojistné ZP</t>
  </si>
  <si>
    <t>5039</t>
  </si>
  <si>
    <t>Hasiči Nejdek - pojistné k refundacím</t>
  </si>
  <si>
    <t>Hasiči Nejdek - oděvy</t>
  </si>
  <si>
    <t>Hasiči Nejdek - DHM</t>
  </si>
  <si>
    <t>Hasiči Nejdek - materiál</t>
  </si>
  <si>
    <t>Hasiči Nejdek - PHM</t>
  </si>
  <si>
    <t>Hasiči Nejdek - telekomunikace</t>
  </si>
  <si>
    <t>Hasiči Nejdek - školení</t>
  </si>
  <si>
    <t>Hasiči Nejdek - služby</t>
  </si>
  <si>
    <t>Hasiči Nejdek - opravy a udržování</t>
  </si>
  <si>
    <t>0351</t>
  </si>
  <si>
    <t>Hasiči Nejdek - Florián - materiál</t>
  </si>
  <si>
    <t>Hasiči Nejdek - Florián - služby</t>
  </si>
  <si>
    <t>Hasiči Nejdek - Florián - občerstvení</t>
  </si>
  <si>
    <t>Hasiči Pozorka - refundace</t>
  </si>
  <si>
    <t>Hasiči Pozorka - odvody - refundace</t>
  </si>
  <si>
    <t>Hasiči Pozorka - oděvy</t>
  </si>
  <si>
    <t>Hasiči Pozorka - DHM</t>
  </si>
  <si>
    <t>Hasiči Pozorka - materiál</t>
  </si>
  <si>
    <t>Hasiči Pozorka - PHM</t>
  </si>
  <si>
    <t>Hasiči Pozorka - telekomunikace</t>
  </si>
  <si>
    <t>Hasiči Pozorka - služby</t>
  </si>
  <si>
    <t>Hasiči Pozorka - opravy a udržování</t>
  </si>
  <si>
    <t>Hasiči Pozorka - cestovné</t>
  </si>
  <si>
    <t>0619</t>
  </si>
  <si>
    <t>Posilovna - DHDM</t>
  </si>
  <si>
    <t>Posilovna - voda</t>
  </si>
  <si>
    <t>Posilovna - teplo</t>
  </si>
  <si>
    <t>Posilovna - elektřina</t>
  </si>
  <si>
    <t>Posilovna - teplá voda</t>
  </si>
  <si>
    <t>1350</t>
  </si>
  <si>
    <t>Hasiči Nejdek - revize</t>
  </si>
  <si>
    <t>1354</t>
  </si>
  <si>
    <t>Hasiči Pozorka - revize</t>
  </si>
  <si>
    <t>2350</t>
  </si>
  <si>
    <t>Hasiči Nejdek - sorbenty</t>
  </si>
  <si>
    <t>2354</t>
  </si>
  <si>
    <t>Hasiči Pozorka - sorbenty</t>
  </si>
  <si>
    <t>5xxx</t>
  </si>
  <si>
    <t>Hasiči Nejdek - oslavy založení 150 let</t>
  </si>
  <si>
    <t>revize, údržba PCO - čp.239,240 - MěÚ,MěP</t>
  </si>
  <si>
    <t>revize, údržba PCO - čp.241 - kino</t>
  </si>
  <si>
    <t>revize, údržba PCO - čp.238 - muzeum</t>
  </si>
  <si>
    <t>revize, údržba PCO - čp.398 - knihovna</t>
  </si>
  <si>
    <t>revize, údržba PCO - čp.636 - poliklinika</t>
  </si>
  <si>
    <t>revize, údržba PCO - čp.196 - KD</t>
  </si>
  <si>
    <t>revize, údržba PCO - čp.565 - Spolkový dům</t>
  </si>
  <si>
    <t>revize, údržba PCO - ZS</t>
  </si>
  <si>
    <t>08</t>
  </si>
  <si>
    <t>Provoz - faxy, kopie, ostatní příjmy</t>
  </si>
  <si>
    <t>Provoz - příjmy z prodeje zboží</t>
  </si>
  <si>
    <t>4112</t>
  </si>
  <si>
    <t>Dotace -PSS</t>
  </si>
  <si>
    <t>0371</t>
  </si>
  <si>
    <t>Czech Point - katastr nemovitostí</t>
  </si>
  <si>
    <t>0372</t>
  </si>
  <si>
    <t>Czech Point - živnostenský rejstřík</t>
  </si>
  <si>
    <t>0373</t>
  </si>
  <si>
    <t>Czech Point - obchodní rejstřík</t>
  </si>
  <si>
    <t>0374</t>
  </si>
  <si>
    <t>Czech Point - výpis z rejstříku trestů</t>
  </si>
  <si>
    <t>0375</t>
  </si>
  <si>
    <t>Czech Point - bodový systém</t>
  </si>
  <si>
    <t>0376</t>
  </si>
  <si>
    <t>Czech Point - konverze dokumentů</t>
  </si>
  <si>
    <t>0377</t>
  </si>
  <si>
    <t>Czech Point - datové schránky</t>
  </si>
  <si>
    <t>0379</t>
  </si>
  <si>
    <t>Czech point - potvrzení o TP</t>
  </si>
  <si>
    <t>1362</t>
  </si>
  <si>
    <t>Provoz - pokuty, přestupky</t>
  </si>
  <si>
    <t>OVV - platy</t>
  </si>
  <si>
    <t>OVV - dohody</t>
  </si>
  <si>
    <t>OVV - pojistné SP</t>
  </si>
  <si>
    <t>OVV - pojistné ZP</t>
  </si>
  <si>
    <t>Provoz - ochranné pomůcky</t>
  </si>
  <si>
    <t>5136</t>
  </si>
  <si>
    <t>Provoz - knihy, tisk, učební pomůcky</t>
  </si>
  <si>
    <t>Provoz - DHM</t>
  </si>
  <si>
    <t>Provoz - nákup zboží</t>
  </si>
  <si>
    <t>Provoz - materiál</t>
  </si>
  <si>
    <t>Provoz - poštovné</t>
  </si>
  <si>
    <t>Obřadní síň - nájemné</t>
  </si>
  <si>
    <t>Provoz - služby</t>
  </si>
  <si>
    <t>Provoz - opravy a údržba</t>
  </si>
  <si>
    <t>OVV - tvorba SF 1%</t>
  </si>
  <si>
    <t>OVV - náhrady v době nemoci</t>
  </si>
  <si>
    <t>0368</t>
  </si>
  <si>
    <t>Výdaje na občanské obřady - materiál</t>
  </si>
  <si>
    <t>výdaje na občanské obřady - věcné dary</t>
  </si>
  <si>
    <t>Czech Point</t>
  </si>
  <si>
    <t>0201</t>
  </si>
  <si>
    <t>09</t>
  </si>
  <si>
    <t>0202</t>
  </si>
  <si>
    <t>0204</t>
  </si>
  <si>
    <t>0240</t>
  </si>
  <si>
    <t>Pohřebné</t>
  </si>
  <si>
    <t>0317</t>
  </si>
  <si>
    <t>Příspěvek na školní autobus - okolní obce</t>
  </si>
  <si>
    <t>1201</t>
  </si>
  <si>
    <t>2122</t>
  </si>
  <si>
    <t>ZŠ nám. Karla IV. - odpisy</t>
  </si>
  <si>
    <t>1202</t>
  </si>
  <si>
    <t>ZŠ Karlovarská - odpisy</t>
  </si>
  <si>
    <t>1203</t>
  </si>
  <si>
    <t>ZUŠ - odpisy</t>
  </si>
  <si>
    <t>1204</t>
  </si>
  <si>
    <t>MŠ Nerudova - odpisy</t>
  </si>
  <si>
    <t>1205</t>
  </si>
  <si>
    <t>MŠ Husova - odpisy</t>
  </si>
  <si>
    <t>1206</t>
  </si>
  <si>
    <t>MŠ Závodu míru - odpisy</t>
  </si>
  <si>
    <t>1207</t>
  </si>
  <si>
    <t>MŠ Lipová - odpisy</t>
  </si>
  <si>
    <t>0200</t>
  </si>
  <si>
    <t>OSVŠ - platy</t>
  </si>
  <si>
    <t>OSVŠ - dohody</t>
  </si>
  <si>
    <t>OSVŠ - pojistné SP</t>
  </si>
  <si>
    <t>OSVŠ - pojistné ZP</t>
  </si>
  <si>
    <t>OSVŠ - tvorba SF 1%</t>
  </si>
  <si>
    <t>OSVŠ - náhrady v době nemoci</t>
  </si>
  <si>
    <t>ZŠ nám. Karla IV. - příspěvek od zřizovatele</t>
  </si>
  <si>
    <t>ZŠ Karlovarská - příspěvek od zřizovatele</t>
  </si>
  <si>
    <t>0203</t>
  </si>
  <si>
    <t>ZUŠ - příspěvek od zřizovatele</t>
  </si>
  <si>
    <t>MŠ Nerudova - příspěvek od zřizovatele</t>
  </si>
  <si>
    <t>0205</t>
  </si>
  <si>
    <t>MŠ Husova - příspěvek od zřizovatele</t>
  </si>
  <si>
    <t>0206</t>
  </si>
  <si>
    <t>MŠ Závodu míru - příspěvek od zřizovatele</t>
  </si>
  <si>
    <t>0207</t>
  </si>
  <si>
    <t>MŠ Lipová - příspěvek od zřizovatele</t>
  </si>
  <si>
    <t>0225</t>
  </si>
  <si>
    <t>Den učitelů - materiál</t>
  </si>
  <si>
    <t>Den učitelů - pohoštění</t>
  </si>
  <si>
    <t>Den učitelů - věcné dary</t>
  </si>
  <si>
    <t>0226</t>
  </si>
  <si>
    <t>Vítání prvňáčků - materiál</t>
  </si>
  <si>
    <t>0230</t>
  </si>
  <si>
    <t>4349</t>
  </si>
  <si>
    <t>Sociální věci - příspěvky - organizacím a ostatní</t>
  </si>
  <si>
    <t>4351</t>
  </si>
  <si>
    <t>Pečovatelská služba</t>
  </si>
  <si>
    <t>4399</t>
  </si>
  <si>
    <t>5499</t>
  </si>
  <si>
    <t>Mimořádná sociální výpomoc</t>
  </si>
  <si>
    <t>5192</t>
  </si>
  <si>
    <t>2221</t>
  </si>
  <si>
    <t>5193</t>
  </si>
  <si>
    <t>Dopravní obslužnost</t>
  </si>
  <si>
    <t>3419</t>
  </si>
  <si>
    <t>10</t>
  </si>
  <si>
    <t>příjmy - kino</t>
  </si>
  <si>
    <t>Kino - příjmy z prodeje zboží</t>
  </si>
  <si>
    <t>ostatní příjmy z pronájmu -kino</t>
  </si>
  <si>
    <t>Knihovna - příjmy</t>
  </si>
  <si>
    <t>Knihovna - příjmy - sankce za knihy</t>
  </si>
  <si>
    <t>Muzeum - příjmy ze vstupného</t>
  </si>
  <si>
    <t>3392</t>
  </si>
  <si>
    <t>KD - kulturní akce - akce</t>
  </si>
  <si>
    <t>KD - kulturní akce - příjmy z pronájmu</t>
  </si>
  <si>
    <t>0007</t>
  </si>
  <si>
    <t>2143</t>
  </si>
  <si>
    <t>Infocentrum - služby</t>
  </si>
  <si>
    <t>Infocentrum - prodej zboží</t>
  </si>
  <si>
    <t>0011</t>
  </si>
  <si>
    <t>KPH - příjmy</t>
  </si>
  <si>
    <t>0012</t>
  </si>
  <si>
    <t>3349</t>
  </si>
  <si>
    <t>Nejdecké listy - inzerce</t>
  </si>
  <si>
    <t>0014</t>
  </si>
  <si>
    <t>Kulturní akce - příjem</t>
  </si>
  <si>
    <t>0017</t>
  </si>
  <si>
    <t>Nejdecká pouť - příjmy - pronájem</t>
  </si>
  <si>
    <t>0025</t>
  </si>
  <si>
    <t>Nejdecký ples - příjmy</t>
  </si>
  <si>
    <t>Nejdecký ples - příjmy (neinvestiční dary)</t>
  </si>
  <si>
    <t>5003</t>
  </si>
  <si>
    <t>Knihovna - besedy, výtvarné práce</t>
  </si>
  <si>
    <t>Kultura - platy</t>
  </si>
  <si>
    <t>Kultura - dohody</t>
  </si>
  <si>
    <t>Kultura - pojistné SP</t>
  </si>
  <si>
    <t>Kultura - pojistné ZP</t>
  </si>
  <si>
    <t>Kino - OSA, honoráře</t>
  </si>
  <si>
    <t>Kino - nákup zboží</t>
  </si>
  <si>
    <t>Kino - materiál</t>
  </si>
  <si>
    <t>Kino - půjčovné filmů</t>
  </si>
  <si>
    <t>Kino - služby - software</t>
  </si>
  <si>
    <t>Kino - služby</t>
  </si>
  <si>
    <t>Kultura - tvorba SF 1%</t>
  </si>
  <si>
    <t>Kultura - náhrady v době nemoci</t>
  </si>
  <si>
    <t>Knihovna - platy</t>
  </si>
  <si>
    <t>Knihovna - dohody</t>
  </si>
  <si>
    <t>Knihovna - pojistné SP</t>
  </si>
  <si>
    <t>Knihovna - pojistné ZP</t>
  </si>
  <si>
    <t>Knihovna - nákup knih</t>
  </si>
  <si>
    <t>Knihovna - DHM</t>
  </si>
  <si>
    <t>Knihovna - materiál</t>
  </si>
  <si>
    <t>Knihovna - služby - software</t>
  </si>
  <si>
    <t>Knihovna - služby</t>
  </si>
  <si>
    <t>Knihovna - tvorba SF 1%</t>
  </si>
  <si>
    <t>Knihovna - náhrady v době nemoci</t>
  </si>
  <si>
    <t>Muzeum - honoráře</t>
  </si>
  <si>
    <t>Muzeum - DHM</t>
  </si>
  <si>
    <t>Muzeum - materiál</t>
  </si>
  <si>
    <t>Muzeum - služby</t>
  </si>
  <si>
    <t>Muzeum - občerstvení</t>
  </si>
  <si>
    <t>KD - kulturní akce - OSA, honoráře</t>
  </si>
  <si>
    <t>KD - kulturní akce - materiál</t>
  </si>
  <si>
    <t>KD - kulturní akce - služby</t>
  </si>
  <si>
    <t>KD - kulturní akce - občerstvení</t>
  </si>
  <si>
    <t>Infocentrum - DHDM</t>
  </si>
  <si>
    <t>Infocentrum - nákup zboží</t>
  </si>
  <si>
    <t>Infocentrum - materiál</t>
  </si>
  <si>
    <t>Infocentrum - služby software</t>
  </si>
  <si>
    <t>0009</t>
  </si>
  <si>
    <t>JON - materiál</t>
  </si>
  <si>
    <t>JON - nájemné</t>
  </si>
  <si>
    <t>JON - ostatní služby</t>
  </si>
  <si>
    <t>JON - pohoštění</t>
  </si>
  <si>
    <t>KPH - OSA, honoráře</t>
  </si>
  <si>
    <t>KPH - materiál</t>
  </si>
  <si>
    <t>KPH - služby</t>
  </si>
  <si>
    <t>KPH - občerstvení</t>
  </si>
  <si>
    <t>Nejdecké listy - služby</t>
  </si>
  <si>
    <t>0013</t>
  </si>
  <si>
    <t>Propagace a reprezentace města - materiál</t>
  </si>
  <si>
    <t>Propagace a reprezentace města - služby</t>
  </si>
  <si>
    <t>Kulturní akce - OSA, honoráře</t>
  </si>
  <si>
    <t>Kulturní akce - materiál</t>
  </si>
  <si>
    <t>Kulturní akce - služby</t>
  </si>
  <si>
    <t>Kulturní akce - pohoštění</t>
  </si>
  <si>
    <t>Nejdecká pouť - OSA, honoráře</t>
  </si>
  <si>
    <t>Nejdecká pouť - materiál</t>
  </si>
  <si>
    <t>Nejdecká pouť - služby</t>
  </si>
  <si>
    <t>Nejdecká pouť - občerstvení</t>
  </si>
  <si>
    <t>0018</t>
  </si>
  <si>
    <t>Krušnohorský jarmark - OSA, honoráře</t>
  </si>
  <si>
    <t>Krušnohorský jarmark - materiál</t>
  </si>
  <si>
    <t>Krušnohorský jarmark - služby</t>
  </si>
  <si>
    <t>Krušnohorský jarmark - občerstvení</t>
  </si>
  <si>
    <t>0019</t>
  </si>
  <si>
    <t>Rozsvícení vánočního stromu - OSA, honoráře</t>
  </si>
  <si>
    <t>Rozsvícení vánočního stromu - služby</t>
  </si>
  <si>
    <t>Rozsvícení vánočního stromu - občerstvení</t>
  </si>
  <si>
    <t>Nejdecký ples - OSA, honoráře</t>
  </si>
  <si>
    <t>Nejdecký ples - materiál</t>
  </si>
  <si>
    <t>Nejdecký ples - služby</t>
  </si>
  <si>
    <t>Nejdecký ples - pohoštění</t>
  </si>
  <si>
    <t>0026</t>
  </si>
  <si>
    <t>5213</t>
  </si>
  <si>
    <t>Cyklobus</t>
  </si>
  <si>
    <t>0028</t>
  </si>
  <si>
    <t>Svatomartinské posvícení</t>
  </si>
  <si>
    <t>Příspěvky z rozpočtu města</t>
  </si>
  <si>
    <t>1003</t>
  </si>
  <si>
    <t>Knihovna - propagační materiál</t>
  </si>
  <si>
    <t>Knihovna - besedy, výtvarné akce - honoráře</t>
  </si>
  <si>
    <t>Knihovna - besedy, výtvarné akce - materiál</t>
  </si>
  <si>
    <t>Knihovna - besedy, výtvarné akce - služby</t>
  </si>
  <si>
    <t>Knihovna - besedy, výtvarné akce - pohoštění</t>
  </si>
  <si>
    <t>160 let Nejdecké křížové cesty - OSA, honoráře</t>
  </si>
  <si>
    <t>160 let Nejdecké křížové cesty - materiál</t>
  </si>
  <si>
    <t>160 let Nejdecké křížové cesty - služby</t>
  </si>
  <si>
    <t>100 let české státnosti - OSA, honoráře</t>
  </si>
  <si>
    <t>100 let české státnosti - materiál</t>
  </si>
  <si>
    <t>100 let české státnosti - služby</t>
  </si>
  <si>
    <t>11</t>
  </si>
  <si>
    <t>Fond ošatného - úroky</t>
  </si>
  <si>
    <t>4139</t>
  </si>
  <si>
    <t>Fond ošatného - tvorba fondu</t>
  </si>
  <si>
    <t>Fond ošatného - poplatky bance</t>
  </si>
  <si>
    <t>5179</t>
  </si>
  <si>
    <t>Fond ošatného - výplata ošatného</t>
  </si>
  <si>
    <t>12</t>
  </si>
  <si>
    <t>Sociální fond - tvroba fondu hlavní činnost</t>
  </si>
  <si>
    <t>Sociální fond - úroky</t>
  </si>
  <si>
    <t>0400</t>
  </si>
  <si>
    <t>Sociální fond - tvorba fondu HOČ - VaK</t>
  </si>
  <si>
    <t>Sociální fond - tvorba fondu hlavní činnost</t>
  </si>
  <si>
    <t>0621</t>
  </si>
  <si>
    <t>Sociální fond - tvorba fondu HOČ - Lesy</t>
  </si>
  <si>
    <t>Sociální fond - materiál</t>
  </si>
  <si>
    <t>Sociální fond - poplatky bance</t>
  </si>
  <si>
    <t>Sociální fond - služby</t>
  </si>
  <si>
    <t>Sociální fond - služby (zastupitelé)</t>
  </si>
  <si>
    <t>Sociální fond - penzijní připojištění</t>
  </si>
  <si>
    <t>13 - OISM - lesy</t>
  </si>
  <si>
    <t>Účet</t>
  </si>
  <si>
    <t>NÁKLADY</t>
  </si>
  <si>
    <t xml:space="preserve">50160     </t>
  </si>
  <si>
    <t>HOČ lesy - materiál</t>
  </si>
  <si>
    <t xml:space="preserve">50161     </t>
  </si>
  <si>
    <t xml:space="preserve">50163     </t>
  </si>
  <si>
    <t>HOČ lesy - PHM</t>
  </si>
  <si>
    <t xml:space="preserve">50164     </t>
  </si>
  <si>
    <t>HOČ lesy - ochranné pomůcky</t>
  </si>
  <si>
    <t xml:space="preserve">50166     </t>
  </si>
  <si>
    <t>HOČ lesy - DHDM</t>
  </si>
  <si>
    <t xml:space="preserve">50169     </t>
  </si>
  <si>
    <t>HOČ lesy - materiál - nářadí</t>
  </si>
  <si>
    <t xml:space="preserve">50260     </t>
  </si>
  <si>
    <t>HOČ lesy - energie</t>
  </si>
  <si>
    <t xml:space="preserve">51160     </t>
  </si>
  <si>
    <t>HOČ lesy - opravy a udržování</t>
  </si>
  <si>
    <t xml:space="preserve">51164     </t>
  </si>
  <si>
    <t>HOČ lesy - opr.a udrž.(škody na cizím majetku)</t>
  </si>
  <si>
    <t xml:space="preserve">51165     </t>
  </si>
  <si>
    <t>HOČ lesy - opr.studánek, laviček</t>
  </si>
  <si>
    <t xml:space="preserve">51860     </t>
  </si>
  <si>
    <t>HOČ lesy - poštovné</t>
  </si>
  <si>
    <t xml:space="preserve">51864     </t>
  </si>
  <si>
    <t>HOČ lesy - zalesňování</t>
  </si>
  <si>
    <t xml:space="preserve">51868     </t>
  </si>
  <si>
    <t>HOČ lesy - těžba dřeva</t>
  </si>
  <si>
    <t xml:space="preserve">51869     </t>
  </si>
  <si>
    <t>HOČ lesy - dočišťování</t>
  </si>
  <si>
    <t xml:space="preserve">51872     </t>
  </si>
  <si>
    <t>HOČ lesy - telefony</t>
  </si>
  <si>
    <t xml:space="preserve">51878     </t>
  </si>
  <si>
    <t>HOČ lesy - operat.leasing</t>
  </si>
  <si>
    <t xml:space="preserve">52160     </t>
  </si>
  <si>
    <t>HOČ lesy - mzd.náklady</t>
  </si>
  <si>
    <t xml:space="preserve">52460     </t>
  </si>
  <si>
    <t>HOČ lesy - zák.soc.poj. - ZP</t>
  </si>
  <si>
    <t xml:space="preserve">52461     </t>
  </si>
  <si>
    <t>HOČ lesy - zák.soc.poj. - SP</t>
  </si>
  <si>
    <t xml:space="preserve">52560     </t>
  </si>
  <si>
    <t>HOČ lesy - jiné soc.poj. - SF</t>
  </si>
  <si>
    <t xml:space="preserve">52878     </t>
  </si>
  <si>
    <t>HOČ lesy - jiné soc. náklady - stravenky</t>
  </si>
  <si>
    <t xml:space="preserve">53160     </t>
  </si>
  <si>
    <t>HOČ lesy - daň silniční</t>
  </si>
  <si>
    <t xml:space="preserve">53861     </t>
  </si>
  <si>
    <t>HOČ lesy - jiné daně a poplatky</t>
  </si>
  <si>
    <t xml:space="preserve">54960     </t>
  </si>
  <si>
    <t>HOČ lesy - popl. banka</t>
  </si>
  <si>
    <t>0622</t>
  </si>
  <si>
    <t>HOČ lesy - nájem honitba</t>
  </si>
  <si>
    <t xml:space="preserve">54961     </t>
  </si>
  <si>
    <t>HOČ lesy - zák.poj.zaměstnavatele</t>
  </si>
  <si>
    <t xml:space="preserve">54962     </t>
  </si>
  <si>
    <t>HOČ lesy - poj. auta</t>
  </si>
  <si>
    <t xml:space="preserve">54979     </t>
  </si>
  <si>
    <t>HOČ lesy - poj. majetku</t>
  </si>
  <si>
    <t>VÝNOSY</t>
  </si>
  <si>
    <t xml:space="preserve">60162     </t>
  </si>
  <si>
    <t>HOČ lesy - výn.z prodeje vl.výrobků</t>
  </si>
  <si>
    <t xml:space="preserve">60163     </t>
  </si>
  <si>
    <t>HOČ lesy - výn.z prodeje vl.výrobků - ostatní</t>
  </si>
  <si>
    <t xml:space="preserve">60967     </t>
  </si>
  <si>
    <t>HOČ lesy - jiné výnosy z vl.výkonů</t>
  </si>
  <si>
    <t>HOČ lesy - jiné výnosy z vl.výkonů - honitby</t>
  </si>
  <si>
    <t xml:space="preserve">64960     </t>
  </si>
  <si>
    <t>HOČ lesy - ostatní výnosy z činnosti</t>
  </si>
  <si>
    <t xml:space="preserve">66267     </t>
  </si>
  <si>
    <t>HOČ lesy - úroky</t>
  </si>
  <si>
    <t>14 - Vodovody a kanalizace</t>
  </si>
  <si>
    <t>0401</t>
  </si>
  <si>
    <t>HOČ-VaK-SR-V - mat.-kancel.potřeby, knihy</t>
  </si>
  <si>
    <t>0405</t>
  </si>
  <si>
    <t>HOČ-VaK-vod.řad - mat.-odběr povrch.vody</t>
  </si>
  <si>
    <t>0410</t>
  </si>
  <si>
    <t>HOČ-VaK-ČOV - vypouš.odp.vod</t>
  </si>
  <si>
    <t>0421</t>
  </si>
  <si>
    <t>HOČ-VaK-SR-K - mat.-kancel.potřeby, knihy</t>
  </si>
  <si>
    <t>HOČ-VaK-vod.řad - materiál</t>
  </si>
  <si>
    <t>0406</t>
  </si>
  <si>
    <t>HOČ-VaK-kan.řad - materiál</t>
  </si>
  <si>
    <t>HOČ-VaK-ČOV - materiál</t>
  </si>
  <si>
    <t xml:space="preserve">50162     </t>
  </si>
  <si>
    <t>HOČ-VaK-vod.řad - materiál-chemikálie</t>
  </si>
  <si>
    <t>HOČ-VaK-ČOV - materiál-chemikálie</t>
  </si>
  <si>
    <t>0408</t>
  </si>
  <si>
    <t>HOČ-VaK-OPN-V - pohonné hmoty</t>
  </si>
  <si>
    <t>0409</t>
  </si>
  <si>
    <t>HOČ-VaK-OPN-K - pohonné hmoty</t>
  </si>
  <si>
    <t>HOČ-VaK-OPN-V - materiál-prac.oděvy,ost.mat.</t>
  </si>
  <si>
    <t>HOČ-VaK-OPN-K - materiál-prac.oděvy,ost.mat.</t>
  </si>
  <si>
    <t>HOČ-VaK-ČOV - materiál-prac.oděvy,ost.mat.</t>
  </si>
  <si>
    <t>HOČ-VaK-SR-V - energie</t>
  </si>
  <si>
    <t>0403</t>
  </si>
  <si>
    <t>HOČ-VaK-VR-V - energie</t>
  </si>
  <si>
    <t>0404</t>
  </si>
  <si>
    <t>HOČ-VaK-VR-K - energie</t>
  </si>
  <si>
    <t>HOČ-VaK-ČOV - energie</t>
  </si>
  <si>
    <t>HOČ-VaK-SR-K - energie</t>
  </si>
  <si>
    <t>HOČ-VaK-OPN-V - nákup vodoměrů</t>
  </si>
  <si>
    <t xml:space="preserve">51161     </t>
  </si>
  <si>
    <t>HOČ-VaK-OPN-V - opravy aut</t>
  </si>
  <si>
    <t>HOČ-VaK-OPN-K - opravy aut</t>
  </si>
  <si>
    <t xml:space="preserve">51162     </t>
  </si>
  <si>
    <t>HOČ-VaK-OPN-V - opr.vodoměrů, kalibrace</t>
  </si>
  <si>
    <t xml:space="preserve">51260     </t>
  </si>
  <si>
    <t>HOČ-VaK-SR-V - cestovné</t>
  </si>
  <si>
    <t>HOČ-VaK-SR-K - cestovné</t>
  </si>
  <si>
    <t xml:space="preserve">51861     </t>
  </si>
  <si>
    <t>HOČ-VaK-OPN-V - ostatní služby</t>
  </si>
  <si>
    <t>HOČ-VaK-OPN-K - ostatní služby</t>
  </si>
  <si>
    <t xml:space="preserve">51871     </t>
  </si>
  <si>
    <t>HOČ-VaK-OPN-V - chem.rozbory vody, praní prádla</t>
  </si>
  <si>
    <t>HOČ-VaK-OPN-K - chem.rozbory vody, praní prádla</t>
  </si>
  <si>
    <t>HOČ-VaK-OPN-ČOV - chem.rozbory vody, praní prádla</t>
  </si>
  <si>
    <t>HOČ-VaK-SR-V - telefony</t>
  </si>
  <si>
    <t>HOČ-VaK-OPN-V - telefony</t>
  </si>
  <si>
    <t>HOČ-VaK-OPN-K - telefony</t>
  </si>
  <si>
    <t>HOČ-VaK-OPN-ČOV - telefony</t>
  </si>
  <si>
    <t>HOČ-VaK-SR-K - telefony</t>
  </si>
  <si>
    <t xml:space="preserve">51873     </t>
  </si>
  <si>
    <t>HOČ-VaK-SR-V - opravy,výměna tonerů,školení,ev.kontrola vozidel</t>
  </si>
  <si>
    <t>HOČ-VaK-OPN-V - opravy,výměna tonerů,školení,ev.kontrola vozidel</t>
  </si>
  <si>
    <t>HOČ-VaK-OPN-K - opravy,výměna tonerů,školení,ev.kontrola vozidel</t>
  </si>
  <si>
    <t>HOČ-VaK-OPN-ČOV - opravy,výměna tonerů,školení,ev.kontrola vozidel</t>
  </si>
  <si>
    <t>HOČ-VaK-SR-K - opravy,výměna tonerů,školení,ev.kontrola vozidel</t>
  </si>
  <si>
    <t xml:space="preserve">51874     </t>
  </si>
  <si>
    <t>HOČ-VaK-OPN-V - strojní práce,uložení odpadů z výkopu,zemní práce</t>
  </si>
  <si>
    <t>HOČ-VaK-OPN-K - strojní práce,uložení odpadů z výkopu,zemní práce</t>
  </si>
  <si>
    <t>HOČ-VaK-OPN-ČOV - strojní práce,uložení odpadů z výkopu,zemní práce</t>
  </si>
  <si>
    <t xml:space="preserve">51875     </t>
  </si>
  <si>
    <t>HOČ-VaK-OPN-K - čištění odpadních vod</t>
  </si>
  <si>
    <t xml:space="preserve">51877     </t>
  </si>
  <si>
    <t>HOČ-VaK-SR-V - odborný dozor</t>
  </si>
  <si>
    <t>HOČ-VaK-SR-K - odborný dozor</t>
  </si>
  <si>
    <t>HOČ-VaK-SR-ČOV - odborný dozor</t>
  </si>
  <si>
    <t xml:space="preserve">51879     </t>
  </si>
  <si>
    <t>HOČ-VaK-OPN-ČOV - monitoring projektu VHI</t>
  </si>
  <si>
    <t>HOČ-VaK-SR-V - mzdové náklady</t>
  </si>
  <si>
    <t>0407</t>
  </si>
  <si>
    <t>HOČ-VaK-V - mzdové náklady - dělníci</t>
  </si>
  <si>
    <t>HOČ-VaK-ČOV - mzdové náklady</t>
  </si>
  <si>
    <t>0417</t>
  </si>
  <si>
    <t>HOČ-VaK-K - mzdové náklady - dělníci</t>
  </si>
  <si>
    <t>HOČ-VaK-SR-K - mzdové náklady</t>
  </si>
  <si>
    <t xml:space="preserve">52161     </t>
  </si>
  <si>
    <t>HOČ-VaK-SR-V - mzdové náklady - dohody</t>
  </si>
  <si>
    <t>HOČ-VaK-SR-K - mzdové náklady - dohody</t>
  </si>
  <si>
    <t>HOČ-VaK-SR-V - zák.soc.poj. - ZP</t>
  </si>
  <si>
    <t>HOČ-VaK-V - zák.soc.poj. - ZP - dělníci</t>
  </si>
  <si>
    <t>HOČ-VaK-ČOV - zák.soc.poj. - ZP</t>
  </si>
  <si>
    <t>HOČ-VaK-K - zák.soc.poj. - ZP - dělníci</t>
  </si>
  <si>
    <t>HOČ-VaK-SR-K - zák.soc.poj. - ZP</t>
  </si>
  <si>
    <t>HOČ-VaK-SR-V - zák.soc.poj. - SP</t>
  </si>
  <si>
    <t>HOČ-VaK-V - zák.soc.poj. - SP - dělníci</t>
  </si>
  <si>
    <t>HOČ-VaK-ČOV - zák.soc.poj. - SP</t>
  </si>
  <si>
    <t>HOČ-VaK-K - zák.soc.poj. - SP - dělníci</t>
  </si>
  <si>
    <t>HOČ-VaK-SR-K - zák.soc.poj. - SP</t>
  </si>
  <si>
    <t>HOČ-VaK-SR-V - jiné soc.poj. - SF</t>
  </si>
  <si>
    <t>HOČ-VaK-V - jiné soc.poj. - SF - dělníci</t>
  </si>
  <si>
    <t>HOČ-VaK-ČOV - jiné soc.poj. - SF</t>
  </si>
  <si>
    <t>HOČ-VaK-K - jiné soc.poj. - SF - dělníci</t>
  </si>
  <si>
    <t>HOČ-VaK-SR-K - jiné soc.poj. - SF</t>
  </si>
  <si>
    <t xml:space="preserve">52860     </t>
  </si>
  <si>
    <t>HOČ-VaK-V - náhrady za DPN (nemoc) - dělníci</t>
  </si>
  <si>
    <t>HOČ-VaK-K - náhrady za DPN (nemoc) - dělníci</t>
  </si>
  <si>
    <t>HOČ-VaK-SR-V - jiné soc.náklady - stravenky</t>
  </si>
  <si>
    <t>HOČ-VaK-V - jiné soc.náklady - stravenky - dělníci</t>
  </si>
  <si>
    <t>HOČ-VaK-ČOV - jiné soc.náklady - stravenky</t>
  </si>
  <si>
    <t>HOČ-VaK-K - jiné soc.náklady - stravenky - dělníci</t>
  </si>
  <si>
    <t>HOČ-VaK-SR-K - jiné soc.náklady - stravenky</t>
  </si>
  <si>
    <t>HOČ-VaK-OPN-V - silniční daň</t>
  </si>
  <si>
    <t>HOČ-VaK-OPN-K - silniční daň</t>
  </si>
  <si>
    <t>HOČ-VaK-OPN-V - ost.nákl.z čin.-popl.banka</t>
  </si>
  <si>
    <t>HOČ-VaK-OPN-K - ost.nákl.z čin.-popl.banka</t>
  </si>
  <si>
    <t>HOČ-VaK-SR-V - ost.nákl.z čin.-zák.poj.zam.</t>
  </si>
  <si>
    <t>HOČ-VaK-V - ost.nákl.z čin.-zák.poj.zam. - dělníci</t>
  </si>
  <si>
    <t>HOČ-VaK-ČOV - ost.nákl.z čin.-zák.poj.zam.</t>
  </si>
  <si>
    <t>HOČ-VaK-SR-K - ost.nákl.z čin.-zák.poj.zam. - dělníci</t>
  </si>
  <si>
    <t>HOČ-VaK-K - ost.nákl.z čin.-zák.poj.zam.</t>
  </si>
  <si>
    <t>HOČ-VaK-OPN-V - ost.nákl.z čin. - hav.poj.aut</t>
  </si>
  <si>
    <t>HOČ-VaK-OPN-K - ost.nákl.z čin. - hav.poj.aut</t>
  </si>
  <si>
    <t>HOČ-VaK-OPN-V - ost.nákl.z čin. - poj.maj.</t>
  </si>
  <si>
    <t>HOČ-VaK-OPN-K - ost.nákl.z čin. - poj.maj.</t>
  </si>
  <si>
    <t xml:space="preserve">54980     </t>
  </si>
  <si>
    <t>HOČ-VaK-OPN-V - ost.nákl.z čin. - zák.poj.aut</t>
  </si>
  <si>
    <t>HOČ-VaK-OPN-K - ost.nákl.z čin. - zák.poj.aut</t>
  </si>
  <si>
    <t>0411</t>
  </si>
  <si>
    <t xml:space="preserve">55160     </t>
  </si>
  <si>
    <t>HOČ-OPN-V - odpisy</t>
  </si>
  <si>
    <t>HOČ-OPN-K - odpisy</t>
  </si>
  <si>
    <t xml:space="preserve">60260     </t>
  </si>
  <si>
    <t>HOČ-VaK - výnosy z prodeje služeb - fekál</t>
  </si>
  <si>
    <t>0420</t>
  </si>
  <si>
    <t>HOČ-VaK - výnosy z prodeje služeb - ostatní fakturace</t>
  </si>
  <si>
    <t xml:space="preserve">60261     </t>
  </si>
  <si>
    <t>HOČ-VaK - výnosy z prodeje služeb - vodné</t>
  </si>
  <si>
    <t xml:space="preserve">60262     </t>
  </si>
  <si>
    <t>HOČ-VaK - výnosy z prodeje služeb - stočné</t>
  </si>
  <si>
    <t>HOČ-VaK-V- úroky</t>
  </si>
  <si>
    <t>HOČ-VaK-K- úroky</t>
  </si>
  <si>
    <t>15 - Stavební úřad a životní prostředí</t>
  </si>
  <si>
    <t>0100</t>
  </si>
  <si>
    <t>1334</t>
  </si>
  <si>
    <t>ŽP - poplatky a odvody</t>
  </si>
  <si>
    <t>0706</t>
  </si>
  <si>
    <t>ŽP - těžba dřeva samovýroba</t>
  </si>
  <si>
    <t>1101</t>
  </si>
  <si>
    <t>2169</t>
  </si>
  <si>
    <t>ŽP- sankce a pokuty SÚ</t>
  </si>
  <si>
    <t>3769</t>
  </si>
  <si>
    <t>ŽP- sankce a pokuty ŽP</t>
  </si>
  <si>
    <t>SÚŽP - platy</t>
  </si>
  <si>
    <t>SÚŽP - pojistné SP</t>
  </si>
  <si>
    <t>SÚŽP - pojistné ZP</t>
  </si>
  <si>
    <t>SÚŽP - tvorba SF 1%</t>
  </si>
  <si>
    <t>SÚŽP - náhrady v době nemoci</t>
  </si>
  <si>
    <t>Údržba travnatých ploch</t>
  </si>
  <si>
    <t>2706</t>
  </si>
  <si>
    <t>Odborné ošetření stromů</t>
  </si>
  <si>
    <t>3706</t>
  </si>
  <si>
    <t>Veřejná zeleň, květiny</t>
  </si>
  <si>
    <t>likvidace invazivních rostlin</t>
  </si>
  <si>
    <t>hřbitov - dendrologický průzkum a ošetření - 1. etapa</t>
  </si>
  <si>
    <t>MP - školení vč. cestovného</t>
  </si>
  <si>
    <t>MěÚ - školení vč. cestovného</t>
  </si>
  <si>
    <t>Výdaje na reprezentaci</t>
  </si>
  <si>
    <t>Údržba poč. sítě</t>
  </si>
  <si>
    <t>Hardware, Software</t>
  </si>
  <si>
    <t>6xxx</t>
  </si>
  <si>
    <t>Individuální dotace - podpora obnovy kulturních památek</t>
  </si>
  <si>
    <t>03xx</t>
  </si>
  <si>
    <t>214x</t>
  </si>
  <si>
    <t>0xxx</t>
  </si>
  <si>
    <t>21xx</t>
  </si>
  <si>
    <t>Zimní stadion - příjmy</t>
  </si>
  <si>
    <t>515x</t>
  </si>
  <si>
    <t>Budovy úřadu města - energie - kino</t>
  </si>
  <si>
    <t>Budovy úřadu města - energie - knihovna</t>
  </si>
  <si>
    <t>Budovy úřadu města - energie - muzeum</t>
  </si>
  <si>
    <t>Budovy úřadu města - kulturní dům</t>
  </si>
  <si>
    <t>51xx</t>
  </si>
  <si>
    <t>035x</t>
  </si>
  <si>
    <t>Budovy úřadu města - energie - pož. zbrojnice</t>
  </si>
  <si>
    <t>Budovy úřadu města - energie - obřadní síň</t>
  </si>
  <si>
    <t>Budovy úřadu města - energie - MÚ, archiv</t>
  </si>
  <si>
    <t>Fotbalové hřiště</t>
  </si>
  <si>
    <t>Budovy úřadu města - spolkový dům</t>
  </si>
  <si>
    <t>Provoz vozidel</t>
  </si>
  <si>
    <t>Opravy budov úřadu města</t>
  </si>
  <si>
    <t>Automaty na vodu</t>
  </si>
  <si>
    <t>Vodní nádrž Lesík</t>
  </si>
  <si>
    <t>Pracovní nářadí</t>
  </si>
  <si>
    <t>Pracovní nářadí - ochranné pomůcky</t>
  </si>
  <si>
    <t>Opravy nebytového fondu</t>
  </si>
  <si>
    <t>Komunikace</t>
  </si>
  <si>
    <t>Opravy bytového fondu</t>
  </si>
  <si>
    <t>Opěrné zdi</t>
  </si>
  <si>
    <t>Křížová cesta</t>
  </si>
  <si>
    <t>Kašna</t>
  </si>
  <si>
    <t>Dětská hřiště</t>
  </si>
  <si>
    <t>Rozhledna Pajndl</t>
  </si>
  <si>
    <t>Hřbitov</t>
  </si>
  <si>
    <t>Veřejné WC</t>
  </si>
  <si>
    <t>Mosty</t>
  </si>
  <si>
    <t>Opravy chodníků</t>
  </si>
  <si>
    <t>Mobiliář</t>
  </si>
  <si>
    <t>Provoz odboru</t>
  </si>
  <si>
    <t>ZS - provoz</t>
  </si>
  <si>
    <t>Pronájem byty</t>
  </si>
  <si>
    <t>068x</t>
  </si>
  <si>
    <t>Pronájem nebyty</t>
  </si>
  <si>
    <t>Společenství vlastníků</t>
  </si>
  <si>
    <t>06xx</t>
  </si>
  <si>
    <t>Pronájem byty - vyúčtování 2017 - poštovné</t>
  </si>
  <si>
    <t>2xxx</t>
  </si>
  <si>
    <t>Pozemky</t>
  </si>
  <si>
    <t>Věcná břemena</t>
  </si>
  <si>
    <t>Odchytová stanice</t>
  </si>
  <si>
    <t>MP - platy vč. odvodů</t>
  </si>
  <si>
    <t>50xx</t>
  </si>
  <si>
    <t>MP - provoz</t>
  </si>
  <si>
    <t>MP - MKDS</t>
  </si>
  <si>
    <t>Hasiči Nejdek - mzdy vč. odvodů</t>
  </si>
  <si>
    <t>Hasiči Nejdek - provoz</t>
  </si>
  <si>
    <t>Hasiči Nejdek - Florián</t>
  </si>
  <si>
    <t>Hasiči Pozorka - refundace vč. odvodů</t>
  </si>
  <si>
    <t>Hasiči Pozorka - provoz</t>
  </si>
  <si>
    <t>Posilovna</t>
  </si>
  <si>
    <t>celkem</t>
  </si>
  <si>
    <t>Provoz - příjmy</t>
  </si>
  <si>
    <t>OVV - platy vč. odvodů</t>
  </si>
  <si>
    <t>Provoz</t>
  </si>
  <si>
    <t>Výdaje na občanské obřady</t>
  </si>
  <si>
    <t>23xx</t>
  </si>
  <si>
    <t>OSVŠ - platy vč. odvodů</t>
  </si>
  <si>
    <t>Den učitelů</t>
  </si>
  <si>
    <t>Sociální věci - příspěvky</t>
  </si>
  <si>
    <t>52xx</t>
  </si>
  <si>
    <t>Kino - příjmy</t>
  </si>
  <si>
    <t>KD - kulturní akce - příjmy</t>
  </si>
  <si>
    <t>Infocentrum - příjmy</t>
  </si>
  <si>
    <t>Nejdecký ples</t>
  </si>
  <si>
    <t>Kultura - platy vč. odvodů</t>
  </si>
  <si>
    <t>Kino - provoz</t>
  </si>
  <si>
    <t>Knihovna - platy vč. odvodů</t>
  </si>
  <si>
    <t>Knihovna - provoz</t>
  </si>
  <si>
    <t>Muzeum - provoz</t>
  </si>
  <si>
    <t>KD - kulturní akce</t>
  </si>
  <si>
    <t>Infocentrum - provoz</t>
  </si>
  <si>
    <t>JON</t>
  </si>
  <si>
    <t>KPH</t>
  </si>
  <si>
    <t>Propagace a reprezentace města</t>
  </si>
  <si>
    <t>Kulturní akce</t>
  </si>
  <si>
    <t>160 let Nejdecké křížové cesty</t>
  </si>
  <si>
    <t>100 let české státnosti</t>
  </si>
  <si>
    <t>Nejdecká pouť</t>
  </si>
  <si>
    <t>Krušnohorský jarmark</t>
  </si>
  <si>
    <t>Rozsvícení vánočního stromu</t>
  </si>
  <si>
    <t>Knihovna - besedy, výtvarné akce</t>
  </si>
  <si>
    <t>Sociální fond</t>
  </si>
  <si>
    <t>Výsledek hospodaření</t>
  </si>
  <si>
    <t>501xx</t>
  </si>
  <si>
    <t>HOČ lesy - spotřeba materiálu</t>
  </si>
  <si>
    <t>511xx</t>
  </si>
  <si>
    <t>518xx</t>
  </si>
  <si>
    <t>HOČ lesy - ostatní služby</t>
  </si>
  <si>
    <t>52xxx</t>
  </si>
  <si>
    <t>HOČ lesy - mzdové náklady vč. odvodů</t>
  </si>
  <si>
    <t>53xxx</t>
  </si>
  <si>
    <t>HOČ lesy - daně</t>
  </si>
  <si>
    <t>HOČ lesy - pojištění, popl. bance, honitba</t>
  </si>
  <si>
    <t>549xx</t>
  </si>
  <si>
    <t>601xx</t>
  </si>
  <si>
    <t>HOČ lesy - výnosy z prodeje vl. výrobků</t>
  </si>
  <si>
    <t>HOČ lesy - jiné výnosy z vl. výkonů</t>
  </si>
  <si>
    <t>609xx</t>
  </si>
  <si>
    <t>HOČ-VaK - spotřeba materiálu</t>
  </si>
  <si>
    <t>04xx</t>
  </si>
  <si>
    <t>HOČ-VaK - energie</t>
  </si>
  <si>
    <t>502xx</t>
  </si>
  <si>
    <t>HOČ-VaK - opravy a udržování</t>
  </si>
  <si>
    <t>HOČ-VaK - cestovné</t>
  </si>
  <si>
    <t>512xx</t>
  </si>
  <si>
    <t>HOČ-VaK - ostatní služby</t>
  </si>
  <si>
    <t>HOČ-VaK - mzdové náklady vč. odvodů</t>
  </si>
  <si>
    <t>531xx</t>
  </si>
  <si>
    <t>HOČ-VaK - silniční daň</t>
  </si>
  <si>
    <t>HOČ-VaK - ostatní náklady z činnosti - pojištění</t>
  </si>
  <si>
    <t>HOČ-VaK - odpisy</t>
  </si>
  <si>
    <t>551xx</t>
  </si>
  <si>
    <t>HOČ-VaK - výnosy z prodeje služeb</t>
  </si>
  <si>
    <t>602xx</t>
  </si>
  <si>
    <t>HOČ-VaK - úroky</t>
  </si>
  <si>
    <t>662xx</t>
  </si>
  <si>
    <t>SÚŽP - platy vč. odvodů</t>
  </si>
  <si>
    <t>x706</t>
  </si>
  <si>
    <t>OISM - platy vč. odvodů</t>
  </si>
  <si>
    <t>ZS - platy vč. odvodů</t>
  </si>
  <si>
    <t>OE - platy vč. odvodů</t>
  </si>
  <si>
    <t>KT - platy vč. odvodů</t>
  </si>
  <si>
    <t>KT - odměny členům zastupitelstva vč. odvodů</t>
  </si>
  <si>
    <t>0370</t>
  </si>
  <si>
    <t>0316</t>
  </si>
  <si>
    <t>5223</t>
  </si>
  <si>
    <t>0909</t>
  </si>
  <si>
    <t>0922</t>
  </si>
  <si>
    <t>0963</t>
  </si>
  <si>
    <t>0964</t>
  </si>
  <si>
    <t>0965</t>
  </si>
  <si>
    <t>Altán - Křížový vrch vč. PD</t>
  </si>
  <si>
    <t>0966</t>
  </si>
  <si>
    <t>0967</t>
  </si>
  <si>
    <t>0645</t>
  </si>
  <si>
    <t>Vodní nádrž Lesík - DHDM</t>
  </si>
  <si>
    <t>0642</t>
  </si>
  <si>
    <t>3326</t>
  </si>
  <si>
    <t>6127</t>
  </si>
  <si>
    <t>0643</t>
  </si>
  <si>
    <t>0644</t>
  </si>
  <si>
    <t>0780</t>
  </si>
  <si>
    <t>2615</t>
  </si>
  <si>
    <t>1615</t>
  </si>
  <si>
    <t>3350</t>
  </si>
  <si>
    <t>Hasiči Nejdek - oslavy založení 150 let - materiál</t>
  </si>
  <si>
    <t>Hasiči Nejdek - oslavy založení 150 let - služby</t>
  </si>
  <si>
    <t>Hasiči Nejdek - oslavy založení 150 let - občerstvení</t>
  </si>
  <si>
    <t>0030</t>
  </si>
  <si>
    <t>0029</t>
  </si>
  <si>
    <t>0709</t>
  </si>
  <si>
    <t>0710</t>
  </si>
  <si>
    <t>0948</t>
  </si>
  <si>
    <t>Právní služby</t>
  </si>
  <si>
    <t>Poliklinika (materiál, oprava střechy)</t>
  </si>
  <si>
    <t>pamětní deska</t>
  </si>
  <si>
    <t>ZŠ náměstí - zařízení odborných učeben
reg.číslo projektu CZ.06.2.67/0.0/0.0/16_063/0003990</t>
  </si>
  <si>
    <t>Energetická studie</t>
  </si>
  <si>
    <t>ROZPOČET MĚSTA NEJDKU</t>
  </si>
  <si>
    <t>NA ROK 2018</t>
  </si>
  <si>
    <t>Rada města Nejdku projednala návrh rozpočtu na své 76. schůzi dne 24. 11. 2017</t>
  </si>
  <si>
    <t>Finanční výbor projedná návrh rozpočtu na svém 21. zasedání dne 29. 11. 2017</t>
  </si>
  <si>
    <t>Zastupitelstvo města Nejdku projedná návrh střednědobého výhledu rozpočtu na svém 19. zasedání dne 13. 12. 2017</t>
  </si>
  <si>
    <t xml:space="preserve">Návrh rozpočtu je zveřejněn také na elektronické úřední desce. </t>
  </si>
  <si>
    <t>Připomínky k návrhu rozpočtu mohou občané uplatnit písemně na MěÚ do 12. 12. 2017 nebo ústně na zasedání zastupitelstva města dne 13. 12. 2017</t>
  </si>
  <si>
    <t>Karlova stezka
reg.číslo žádosti 100248777, kód CCI: 2014TC16RFCB017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</si>
</sst>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</font>
    <font>
      <b/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800080"/>
      <name val="Calibri"/>
      <family val="2"/>
      <scheme val="minor"/>
    </font>
    <font>
      <sz val="11"/>
      <color rgb="FF000099"/>
      <name val="Calibri"/>
      <family val="2"/>
      <scheme val="minor"/>
    </font>
    <font>
      <sz val="11"/>
      <color rgb="FF008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family val="2"/>
      <charset val="238"/>
    </font>
    <font>
      <sz val="14"/>
      <name val="Arial"/>
      <family val="2"/>
      <charset val="238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color indexed="10"/>
      <name val="Arial CE"/>
      <family val="2"/>
      <charset val="238"/>
    </font>
    <font>
      <i/>
      <sz val="10"/>
      <name val="Arial CE"/>
      <family val="2"/>
      <charset val="238"/>
    </font>
    <font>
      <sz val="11"/>
      <color indexed="10"/>
      <name val="Calibri"/>
      <family val="2"/>
      <charset val="238"/>
    </font>
    <font>
      <i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43" fontId="27" fillId="0" borderId="0" applyFont="0" applyFill="0" applyBorder="0" applyAlignment="0" applyProtection="0"/>
    <xf numFmtId="0" fontId="30" fillId="0" borderId="0"/>
    <xf numFmtId="0" fontId="30" fillId="0" borderId="0"/>
  </cellStyleXfs>
  <cellXfs count="157">
    <xf numFmtId="0" fontId="0" fillId="0" borderId="0" xfId="0"/>
    <xf numFmtId="0" fontId="7" fillId="0" borderId="0" xfId="0" applyFont="1" applyAlignment="1">
      <alignment horizontal="center"/>
    </xf>
    <xf numFmtId="3" fontId="0" fillId="0" borderId="1" xfId="0" applyNumberFormat="1" applyBorder="1"/>
    <xf numFmtId="3" fontId="8" fillId="0" borderId="1" xfId="0" applyNumberFormat="1" applyFont="1" applyBorder="1"/>
    <xf numFmtId="3" fontId="0" fillId="0" borderId="0" xfId="0" applyNumberFormat="1"/>
    <xf numFmtId="0" fontId="9" fillId="3" borderId="0" xfId="0" applyFont="1" applyFill="1"/>
    <xf numFmtId="0" fontId="7" fillId="0" borderId="0" xfId="0" applyFont="1"/>
    <xf numFmtId="3" fontId="7" fillId="0" borderId="0" xfId="0" applyNumberFormat="1" applyFont="1"/>
    <xf numFmtId="3" fontId="10" fillId="4" borderId="1" xfId="0" applyNumberFormat="1" applyFont="1" applyFill="1" applyBorder="1"/>
    <xf numFmtId="3" fontId="0" fillId="0" borderId="1" xfId="0" applyNumberFormat="1" applyBorder="1" applyAlignment="1">
      <alignment horizontal="center" wrapText="1"/>
    </xf>
    <xf numFmtId="3" fontId="7" fillId="0" borderId="1" xfId="0" applyNumberFormat="1" applyFont="1" applyBorder="1"/>
    <xf numFmtId="3" fontId="5" fillId="0" borderId="0" xfId="0" applyNumberFormat="1" applyFont="1" applyFill="1"/>
    <xf numFmtId="3" fontId="0" fillId="0" borderId="0" xfId="0" applyNumberFormat="1" applyFill="1"/>
    <xf numFmtId="0" fontId="0" fillId="0" borderId="0" xfId="0" applyFill="1"/>
    <xf numFmtId="3" fontId="5" fillId="0" borderId="1" xfId="0" applyNumberFormat="1" applyFont="1" applyBorder="1" applyAlignment="1">
      <alignment horizontal="center"/>
    </xf>
    <xf numFmtId="0" fontId="2" fillId="2" borderId="1" xfId="1" applyFont="1" applyFill="1" applyBorder="1" applyAlignment="1">
      <alignment wrapText="1"/>
    </xf>
    <xf numFmtId="3" fontId="0" fillId="0" borderId="2" xfId="0" applyNumberFormat="1" applyBorder="1"/>
    <xf numFmtId="3" fontId="5" fillId="0" borderId="1" xfId="0" applyNumberFormat="1" applyFont="1" applyBorder="1"/>
    <xf numFmtId="3" fontId="11" fillId="4" borderId="3" xfId="0" applyNumberFormat="1" applyFont="1" applyFill="1" applyBorder="1"/>
    <xf numFmtId="3" fontId="11" fillId="4" borderId="4" xfId="0" applyNumberFormat="1" applyFont="1" applyFill="1" applyBorder="1"/>
    <xf numFmtId="0" fontId="7" fillId="0" borderId="1" xfId="0" applyFont="1" applyBorder="1"/>
    <xf numFmtId="0" fontId="5" fillId="0" borderId="1" xfId="0" applyFont="1" applyBorder="1"/>
    <xf numFmtId="0" fontId="10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" fontId="12" fillId="0" borderId="0" xfId="0" applyNumberFormat="1" applyFont="1"/>
    <xf numFmtId="3" fontId="13" fillId="0" borderId="1" xfId="0" applyNumberFormat="1" applyFont="1" applyBorder="1"/>
    <xf numFmtId="3" fontId="14" fillId="4" borderId="1" xfId="0" applyNumberFormat="1" applyFont="1" applyFill="1" applyBorder="1"/>
    <xf numFmtId="3" fontId="6" fillId="0" borderId="1" xfId="0" applyNumberFormat="1" applyFont="1" applyBorder="1"/>
    <xf numFmtId="3" fontId="6" fillId="0" borderId="0" xfId="0" applyNumberFormat="1" applyFont="1"/>
    <xf numFmtId="0" fontId="6" fillId="0" borderId="0" xfId="0" applyFont="1"/>
    <xf numFmtId="3" fontId="7" fillId="0" borderId="0" xfId="0" applyNumberFormat="1" applyFont="1" applyAlignment="1">
      <alignment horizontal="center"/>
    </xf>
    <xf numFmtId="3" fontId="7" fillId="0" borderId="4" xfId="0" applyNumberFormat="1" applyFont="1" applyBorder="1"/>
    <xf numFmtId="3" fontId="15" fillId="4" borderId="1" xfId="0" applyNumberFormat="1" applyFont="1" applyFill="1" applyBorder="1"/>
    <xf numFmtId="3" fontId="8" fillId="0" borderId="3" xfId="0" applyNumberFormat="1" applyFont="1" applyBorder="1"/>
    <xf numFmtId="3" fontId="15" fillId="4" borderId="3" xfId="0" applyNumberFormat="1" applyFont="1" applyFill="1" applyBorder="1"/>
    <xf numFmtId="3" fontId="15" fillId="4" borderId="4" xfId="0" applyNumberFormat="1" applyFont="1" applyFill="1" applyBorder="1"/>
    <xf numFmtId="3" fontId="5" fillId="0" borderId="1" xfId="0" applyNumberFormat="1" applyFont="1" applyBorder="1" applyAlignment="1">
      <alignment horizontal="center"/>
    </xf>
    <xf numFmtId="0" fontId="2" fillId="5" borderId="1" xfId="1" applyFont="1" applyFill="1" applyBorder="1" applyAlignment="1">
      <alignment wrapText="1"/>
    </xf>
    <xf numFmtId="3" fontId="7" fillId="5" borderId="4" xfId="0" applyNumberFormat="1" applyFont="1" applyFill="1" applyBorder="1"/>
    <xf numFmtId="3" fontId="8" fillId="5" borderId="1" xfId="0" applyNumberFormat="1" applyFont="1" applyFill="1" applyBorder="1"/>
    <xf numFmtId="3" fontId="16" fillId="0" borderId="1" xfId="0" applyNumberFormat="1" applyFont="1" applyBorder="1"/>
    <xf numFmtId="3" fontId="6" fillId="0" borderId="0" xfId="0" applyNumberFormat="1" applyFont="1" applyAlignment="1">
      <alignment horizontal="center"/>
    </xf>
    <xf numFmtId="0" fontId="18" fillId="0" borderId="0" xfId="0" applyFont="1"/>
    <xf numFmtId="4" fontId="18" fillId="0" borderId="0" xfId="0" applyNumberFormat="1" applyFont="1"/>
    <xf numFmtId="0" fontId="19" fillId="0" borderId="0" xfId="0" applyFont="1" applyBorder="1" applyAlignment="1">
      <alignment horizontal="center"/>
    </xf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/>
    </xf>
    <xf numFmtId="0" fontId="18" fillId="0" borderId="0" xfId="0" applyFont="1" applyBorder="1"/>
    <xf numFmtId="0" fontId="18" fillId="0" borderId="6" xfId="0" applyFont="1" applyBorder="1"/>
    <xf numFmtId="4" fontId="18" fillId="6" borderId="6" xfId="0" applyNumberFormat="1" applyFont="1" applyFill="1" applyBorder="1"/>
    <xf numFmtId="4" fontId="18" fillId="0" borderId="6" xfId="0" applyNumberFormat="1" applyFont="1" applyBorder="1"/>
    <xf numFmtId="0" fontId="19" fillId="0" borderId="6" xfId="0" applyFont="1" applyBorder="1"/>
    <xf numFmtId="0" fontId="19" fillId="0" borderId="0" xfId="0" applyFont="1"/>
    <xf numFmtId="4" fontId="19" fillId="0" borderId="0" xfId="0" applyNumberFormat="1" applyFont="1"/>
    <xf numFmtId="0" fontId="0" fillId="0" borderId="6" xfId="0" applyFont="1" applyBorder="1"/>
    <xf numFmtId="0" fontId="0" fillId="0" borderId="0" xfId="0" applyFont="1" applyAlignment="1">
      <alignment wrapText="1"/>
    </xf>
    <xf numFmtId="0" fontId="17" fillId="0" borderId="0" xfId="0" applyFont="1"/>
    <xf numFmtId="0" fontId="18" fillId="7" borderId="6" xfId="0" applyFont="1" applyFill="1" applyBorder="1"/>
    <xf numFmtId="0" fontId="20" fillId="0" borderId="6" xfId="0" applyFont="1" applyBorder="1" applyAlignment="1">
      <alignment horizontal="left"/>
    </xf>
    <xf numFmtId="4" fontId="20" fillId="6" borderId="6" xfId="0" applyNumberFormat="1" applyFont="1" applyFill="1" applyBorder="1"/>
    <xf numFmtId="0" fontId="20" fillId="7" borderId="6" xfId="0" applyFont="1" applyFill="1" applyBorder="1"/>
    <xf numFmtId="49" fontId="18" fillId="0" borderId="6" xfId="0" applyNumberFormat="1" applyFont="1" applyBorder="1"/>
    <xf numFmtId="4" fontId="3" fillId="0" borderId="6" xfId="0" applyNumberFormat="1" applyFont="1" applyFill="1" applyBorder="1" applyAlignment="1">
      <alignment wrapText="1"/>
    </xf>
    <xf numFmtId="4" fontId="0" fillId="0" borderId="0" xfId="0" applyNumberFormat="1"/>
    <xf numFmtId="0" fontId="0" fillId="0" borderId="6" xfId="0" applyBorder="1"/>
    <xf numFmtId="4" fontId="0" fillId="6" borderId="6" xfId="0" applyNumberFormat="1" applyFill="1" applyBorder="1"/>
    <xf numFmtId="0" fontId="21" fillId="0" borderId="0" xfId="0" applyFont="1"/>
    <xf numFmtId="49" fontId="0" fillId="0" borderId="6" xfId="0" applyNumberFormat="1" applyBorder="1"/>
    <xf numFmtId="49" fontId="20" fillId="0" borderId="6" xfId="0" applyNumberFormat="1" applyFont="1" applyBorder="1"/>
    <xf numFmtId="0" fontId="20" fillId="0" borderId="6" xfId="0" applyFont="1" applyBorder="1" applyAlignment="1">
      <alignment wrapText="1"/>
    </xf>
    <xf numFmtId="0" fontId="20" fillId="0" borderId="0" xfId="0" applyFont="1"/>
    <xf numFmtId="0" fontId="22" fillId="0" borderId="0" xfId="0" applyFont="1"/>
    <xf numFmtId="0" fontId="23" fillId="0" borderId="0" xfId="0" applyFont="1"/>
    <xf numFmtId="0" fontId="20" fillId="0" borderId="6" xfId="0" applyFont="1" applyBorder="1"/>
    <xf numFmtId="0" fontId="24" fillId="0" borderId="6" xfId="0" applyFont="1" applyBorder="1"/>
    <xf numFmtId="4" fontId="20" fillId="0" borderId="0" xfId="0" applyNumberFormat="1" applyFont="1"/>
    <xf numFmtId="0" fontId="4" fillId="0" borderId="6" xfId="0" applyFont="1" applyFill="1" applyBorder="1"/>
    <xf numFmtId="4" fontId="4" fillId="0" borderId="6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/>
    </xf>
    <xf numFmtId="0" fontId="20" fillId="0" borderId="6" xfId="0" applyFont="1" applyFill="1" applyBorder="1"/>
    <xf numFmtId="0" fontId="20" fillId="0" borderId="6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25" fillId="0" borderId="0" xfId="0" applyFont="1"/>
    <xf numFmtId="0" fontId="26" fillId="0" borderId="0" xfId="0" applyFont="1"/>
    <xf numFmtId="0" fontId="0" fillId="0" borderId="6" xfId="0" applyFill="1" applyBorder="1"/>
    <xf numFmtId="0" fontId="0" fillId="7" borderId="6" xfId="0" applyFill="1" applyBorder="1"/>
    <xf numFmtId="0" fontId="18" fillId="0" borderId="0" xfId="0" applyFont="1" applyBorder="1" applyAlignment="1">
      <alignment horizontal="center"/>
    </xf>
    <xf numFmtId="49" fontId="0" fillId="0" borderId="6" xfId="0" applyNumberFormat="1" applyFont="1" applyBorder="1"/>
    <xf numFmtId="0" fontId="0" fillId="0" borderId="0" xfId="0" applyBorder="1" applyAlignment="1">
      <alignment horizontal="center"/>
    </xf>
    <xf numFmtId="49" fontId="0" fillId="0" borderId="6" xfId="0" applyNumberFormat="1" applyFill="1" applyBorder="1"/>
    <xf numFmtId="0" fontId="18" fillId="0" borderId="6" xfId="0" applyFont="1" applyFill="1" applyBorder="1"/>
    <xf numFmtId="3" fontId="7" fillId="0" borderId="2" xfId="0" applyNumberFormat="1" applyFont="1" applyBorder="1"/>
    <xf numFmtId="49" fontId="28" fillId="0" borderId="6" xfId="0" applyNumberFormat="1" applyFont="1" applyFill="1" applyBorder="1"/>
    <xf numFmtId="0" fontId="29" fillId="0" borderId="0" xfId="0" applyFont="1" applyBorder="1"/>
    <xf numFmtId="0" fontId="28" fillId="0" borderId="6" xfId="0" applyFont="1" applyFill="1" applyBorder="1" applyAlignment="1">
      <alignment horizontal="left"/>
    </xf>
    <xf numFmtId="0" fontId="18" fillId="0" borderId="6" xfId="0" applyFont="1" applyBorder="1" applyAlignment="1">
      <alignment horizontal="left"/>
    </xf>
    <xf numFmtId="43" fontId="18" fillId="6" borderId="6" xfId="0" applyNumberFormat="1" applyFont="1" applyFill="1" applyBorder="1"/>
    <xf numFmtId="43" fontId="20" fillId="6" borderId="6" xfId="0" applyNumberFormat="1" applyFont="1" applyFill="1" applyBorder="1"/>
    <xf numFmtId="0" fontId="28" fillId="0" borderId="6" xfId="0" applyFont="1" applyFill="1" applyBorder="1" applyAlignment="1"/>
    <xf numFmtId="43" fontId="18" fillId="6" borderId="6" xfId="2" applyNumberFormat="1" applyFont="1" applyFill="1" applyBorder="1"/>
    <xf numFmtId="43" fontId="19" fillId="0" borderId="6" xfId="0" applyNumberFormat="1" applyFont="1" applyBorder="1"/>
    <xf numFmtId="43" fontId="28" fillId="6" borderId="6" xfId="0" applyNumberFormat="1" applyFont="1" applyFill="1" applyBorder="1" applyAlignment="1"/>
    <xf numFmtId="43" fontId="0" fillId="6" borderId="6" xfId="0" applyNumberFormat="1" applyFill="1" applyBorder="1"/>
    <xf numFmtId="0" fontId="0" fillId="0" borderId="0" xfId="0" applyFont="1" applyAlignment="1"/>
    <xf numFmtId="49" fontId="28" fillId="0" borderId="6" xfId="0" applyNumberFormat="1" applyFont="1" applyFill="1" applyBorder="1" applyAlignment="1"/>
    <xf numFmtId="43" fontId="18" fillId="6" borderId="6" xfId="0" applyNumberFormat="1" applyFont="1" applyFill="1" applyBorder="1" applyAlignment="1">
      <alignment horizontal="right"/>
    </xf>
    <xf numFmtId="0" fontId="29" fillId="0" borderId="0" xfId="0" applyFont="1" applyBorder="1" applyAlignment="1">
      <alignment horizontal="center"/>
    </xf>
    <xf numFmtId="0" fontId="29" fillId="0" borderId="0" xfId="0" applyFont="1"/>
    <xf numFmtId="0" fontId="0" fillId="0" borderId="0" xfId="0" applyFont="1" applyBorder="1" applyAlignment="1">
      <alignment horizontal="center"/>
    </xf>
    <xf numFmtId="0" fontId="29" fillId="0" borderId="6" xfId="0" applyFont="1" applyBorder="1"/>
    <xf numFmtId="0" fontId="29" fillId="0" borderId="0" xfId="0" applyFont="1" applyBorder="1" applyAlignment="1"/>
    <xf numFmtId="43" fontId="0" fillId="0" borderId="6" xfId="0" applyNumberFormat="1" applyBorder="1"/>
    <xf numFmtId="43" fontId="0" fillId="0" borderId="0" xfId="0" applyNumberFormat="1"/>
    <xf numFmtId="0" fontId="0" fillId="0" borderId="0" xfId="0" applyFont="1" applyBorder="1" applyAlignment="1"/>
    <xf numFmtId="43" fontId="18" fillId="0" borderId="0" xfId="0" applyNumberFormat="1" applyFont="1"/>
    <xf numFmtId="43" fontId="24" fillId="0" borderId="6" xfId="0" applyNumberFormat="1" applyFont="1" applyBorder="1"/>
    <xf numFmtId="164" fontId="20" fillId="6" borderId="6" xfId="0" applyNumberFormat="1" applyFont="1" applyFill="1" applyBorder="1"/>
    <xf numFmtId="0" fontId="7" fillId="0" borderId="6" xfId="0" applyFont="1" applyBorder="1"/>
    <xf numFmtId="43" fontId="7" fillId="6" borderId="6" xfId="0" applyNumberFormat="1" applyFont="1" applyFill="1" applyBorder="1"/>
    <xf numFmtId="0" fontId="7" fillId="0" borderId="6" xfId="0" applyFont="1" applyFill="1" applyBorder="1"/>
    <xf numFmtId="43" fontId="0" fillId="6" borderId="7" xfId="0" applyNumberFormat="1" applyFill="1" applyBorder="1"/>
    <xf numFmtId="0" fontId="0" fillId="0" borderId="8" xfId="0" applyBorder="1"/>
    <xf numFmtId="0" fontId="19" fillId="0" borderId="9" xfId="0" applyFont="1" applyBorder="1"/>
    <xf numFmtId="0" fontId="30" fillId="0" borderId="0" xfId="3"/>
    <xf numFmtId="0" fontId="30" fillId="0" borderId="0" xfId="4"/>
    <xf numFmtId="0" fontId="32" fillId="0" borderId="0" xfId="4" applyFont="1"/>
    <xf numFmtId="0" fontId="33" fillId="0" borderId="0" xfId="3" applyFont="1" applyAlignment="1">
      <alignment horizontal="center"/>
    </xf>
    <xf numFmtId="0" fontId="34" fillId="0" borderId="0" xfId="4" applyFont="1" applyAlignment="1">
      <alignment horizontal="center" vertical="center"/>
    </xf>
    <xf numFmtId="0" fontId="35" fillId="0" borderId="0" xfId="3" applyFont="1" applyAlignment="1">
      <alignment horizontal="center"/>
    </xf>
    <xf numFmtId="0" fontId="36" fillId="0" borderId="0" xfId="4" applyFont="1"/>
    <xf numFmtId="0" fontId="34" fillId="0" borderId="0" xfId="3" applyFont="1" applyAlignment="1">
      <alignment horizontal="center"/>
    </xf>
    <xf numFmtId="0" fontId="35" fillId="0" borderId="0" xfId="4" applyFont="1" applyAlignment="1">
      <alignment horizontal="center"/>
    </xf>
    <xf numFmtId="0" fontId="37" fillId="0" borderId="0" xfId="4" applyFont="1" applyAlignment="1">
      <alignment horizontal="center"/>
    </xf>
    <xf numFmtId="0" fontId="38" fillId="0" borderId="0" xfId="3" applyFont="1" applyAlignment="1">
      <alignment horizontal="center"/>
    </xf>
    <xf numFmtId="0" fontId="30" fillId="0" borderId="0" xfId="4" applyAlignment="1"/>
    <xf numFmtId="0" fontId="40" fillId="0" borderId="0" xfId="4" applyFont="1" applyAlignment="1">
      <alignment horizontal="center"/>
    </xf>
    <xf numFmtId="0" fontId="34" fillId="0" borderId="0" xfId="4" applyFont="1" applyAlignment="1">
      <alignment horizontal="center"/>
    </xf>
    <xf numFmtId="0" fontId="40" fillId="0" borderId="0" xfId="4" applyFont="1"/>
    <xf numFmtId="4" fontId="17" fillId="0" borderId="0" xfId="0" applyNumberFormat="1" applyFont="1" applyFill="1"/>
    <xf numFmtId="43" fontId="28" fillId="6" borderId="6" xfId="0" applyNumberFormat="1" applyFont="1" applyFill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11" fillId="4" borderId="1" xfId="0" applyNumberFormat="1" applyFont="1" applyFill="1" applyBorder="1" applyAlignment="1">
      <alignment horizontal="center"/>
    </xf>
    <xf numFmtId="0" fontId="39" fillId="0" borderId="0" xfId="3" applyFont="1" applyBorder="1" applyAlignment="1">
      <alignment horizontal="center"/>
    </xf>
    <xf numFmtId="0" fontId="41" fillId="0" borderId="0" xfId="4" applyFont="1" applyBorder="1" applyAlignment="1">
      <alignment horizontal="center" wrapText="1"/>
    </xf>
    <xf numFmtId="0" fontId="31" fillId="0" borderId="0" xfId="3" applyFont="1" applyBorder="1" applyAlignment="1">
      <alignment horizontal="center" vertical="center"/>
    </xf>
    <xf numFmtId="0" fontId="34" fillId="0" borderId="0" xfId="3" applyFont="1" applyBorder="1" applyAlignment="1">
      <alignment horizontal="center" vertical="center" wrapText="1"/>
    </xf>
    <xf numFmtId="0" fontId="39" fillId="0" borderId="0" xfId="3" applyFont="1" applyBorder="1" applyAlignment="1">
      <alignment horizontal="center" wrapText="1"/>
    </xf>
    <xf numFmtId="0" fontId="19" fillId="0" borderId="0" xfId="0" applyFont="1" applyAlignment="1">
      <alignment horizontal="center"/>
    </xf>
  </cellXfs>
  <cellStyles count="5">
    <cellStyle name="Čárka" xfId="2" builtinId="3"/>
    <cellStyle name="Normální" xfId="0" builtinId="0"/>
    <cellStyle name="Normální 2" xfId="4"/>
    <cellStyle name="normální_Rozpočet 2013 FINÁLNÍ VERZE" xfId="1"/>
    <cellStyle name="normální_titul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3</xdr:row>
      <xdr:rowOff>106680</xdr:rowOff>
    </xdr:from>
    <xdr:to>
      <xdr:col>5</xdr:col>
      <xdr:colOff>563880</xdr:colOff>
      <xdr:row>12</xdr:row>
      <xdr:rowOff>22860</xdr:rowOff>
    </xdr:to>
    <xdr:pic>
      <xdr:nvPicPr>
        <xdr:cNvPr id="2" name="Obrázek 3">
          <a:extLst>
            <a:ext uri="{FF2B5EF4-FFF2-40B4-BE49-F238E27FC236}">
              <a16:creationId xmlns:a16="http://schemas.microsoft.com/office/drawing/2014/main" xmlns="" id="{EB363938-2300-45E7-B2C9-D041E3CFD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8440" y="609600"/>
          <a:ext cx="48768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opLeftCell="A13" zoomScaleNormal="100" workbookViewId="0">
      <selection activeCell="D25" sqref="D25"/>
    </sheetView>
  </sheetViews>
  <sheetFormatPr defaultRowHeight="15" x14ac:dyDescent="0.25"/>
  <cols>
    <col min="1" max="1" width="48.140625" customWidth="1"/>
    <col min="2" max="2" width="22.140625" customWidth="1"/>
    <col min="3" max="3" width="18.140625" customWidth="1"/>
    <col min="4" max="4" width="19" customWidth="1"/>
    <col min="5" max="5" width="13.140625" customWidth="1"/>
    <col min="6" max="6" width="3.140625" hidden="1" customWidth="1"/>
    <col min="7" max="7" width="1.7109375" hidden="1" customWidth="1"/>
    <col min="8" max="8" width="4.5703125" hidden="1" customWidth="1"/>
    <col min="9" max="9" width="3.5703125" customWidth="1"/>
    <col min="10" max="10" width="10.42578125" customWidth="1"/>
    <col min="11" max="11" width="11.140625" customWidth="1"/>
    <col min="12" max="12" width="9.85546875" bestFit="1" customWidth="1"/>
    <col min="13" max="13" width="9.140625" customWidth="1"/>
    <col min="14" max="16" width="8.85546875" bestFit="1" customWidth="1"/>
    <col min="17" max="17" width="7.42578125" bestFit="1" customWidth="1"/>
    <col min="18" max="19" width="8.85546875" bestFit="1" customWidth="1"/>
    <col min="20" max="20" width="7.42578125" bestFit="1" customWidth="1"/>
    <col min="21" max="21" width="6.42578125" bestFit="1" customWidth="1"/>
    <col min="22" max="22" width="9.140625" customWidth="1"/>
    <col min="23" max="23" width="8.5703125" customWidth="1"/>
  </cols>
  <sheetData>
    <row r="1" spans="1:23" ht="15.75" x14ac:dyDescent="0.25">
      <c r="A1" s="142" t="s">
        <v>56</v>
      </c>
      <c r="B1" s="142"/>
    </row>
    <row r="2" spans="1:23" x14ac:dyDescent="0.25">
      <c r="A2" s="143" t="s">
        <v>0</v>
      </c>
      <c r="B2" s="143"/>
      <c r="J2" t="s">
        <v>1</v>
      </c>
      <c r="K2" s="1" t="s">
        <v>2</v>
      </c>
      <c r="L2" s="1" t="s">
        <v>3</v>
      </c>
      <c r="M2" s="1" t="s">
        <v>4</v>
      </c>
      <c r="N2" s="1" t="s">
        <v>5</v>
      </c>
      <c r="O2" s="1" t="s">
        <v>6</v>
      </c>
      <c r="P2" s="1" t="s">
        <v>58</v>
      </c>
      <c r="Q2" s="1" t="s">
        <v>7</v>
      </c>
      <c r="R2" s="1" t="s">
        <v>8</v>
      </c>
      <c r="S2" s="1" t="s">
        <v>9</v>
      </c>
      <c r="T2" s="1" t="s">
        <v>10</v>
      </c>
      <c r="U2" s="1" t="s">
        <v>11</v>
      </c>
      <c r="V2" s="1" t="s">
        <v>12</v>
      </c>
      <c r="W2" s="1" t="s">
        <v>13</v>
      </c>
    </row>
    <row r="3" spans="1:23" x14ac:dyDescent="0.25">
      <c r="A3" s="2" t="s">
        <v>14</v>
      </c>
      <c r="B3" s="3">
        <f>J3</f>
        <v>91963500</v>
      </c>
      <c r="C3" s="4"/>
      <c r="D3" s="4"/>
      <c r="E3" s="4"/>
      <c r="I3" s="5">
        <v>1</v>
      </c>
      <c r="J3">
        <f>SUM(K3:W3)</f>
        <v>91963500</v>
      </c>
      <c r="K3" s="30">
        <v>0</v>
      </c>
      <c r="L3" s="7">
        <v>91900000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33500</v>
      </c>
      <c r="S3" s="7">
        <v>0</v>
      </c>
      <c r="T3" s="7">
        <v>20000</v>
      </c>
      <c r="U3" s="7">
        <v>10000</v>
      </c>
      <c r="V3" s="6">
        <v>0</v>
      </c>
      <c r="W3" s="6">
        <v>0</v>
      </c>
    </row>
    <row r="4" spans="1:23" x14ac:dyDescent="0.25">
      <c r="A4" s="2" t="s">
        <v>15</v>
      </c>
      <c r="B4" s="3">
        <f>J4</f>
        <v>11918500</v>
      </c>
      <c r="C4" s="4"/>
      <c r="D4" s="4"/>
      <c r="E4" s="4"/>
      <c r="I4" s="5">
        <v>2</v>
      </c>
      <c r="J4">
        <f>SUM(K4:W4)</f>
        <v>11918500</v>
      </c>
      <c r="K4" s="30">
        <v>340000</v>
      </c>
      <c r="L4" s="7">
        <v>234000</v>
      </c>
      <c r="M4" s="7">
        <v>0</v>
      </c>
      <c r="N4" s="7">
        <v>1929000</v>
      </c>
      <c r="O4" s="7">
        <v>6804000</v>
      </c>
      <c r="P4" s="7">
        <v>525000</v>
      </c>
      <c r="Q4" s="7">
        <v>152000</v>
      </c>
      <c r="R4" s="7">
        <v>40500</v>
      </c>
      <c r="S4" s="7">
        <v>1345000</v>
      </c>
      <c r="T4" s="7">
        <v>537000</v>
      </c>
      <c r="U4" s="7">
        <v>10000</v>
      </c>
      <c r="V4" s="6">
        <v>1000</v>
      </c>
      <c r="W4" s="6">
        <v>1000</v>
      </c>
    </row>
    <row r="5" spans="1:23" x14ac:dyDescent="0.25">
      <c r="A5" s="2" t="s">
        <v>16</v>
      </c>
      <c r="B5" s="3">
        <f>J5</f>
        <v>2500000</v>
      </c>
      <c r="C5" s="4"/>
      <c r="D5" s="4"/>
      <c r="E5" s="4"/>
      <c r="I5" s="5">
        <v>3</v>
      </c>
      <c r="J5">
        <f>SUM(K5:W5)</f>
        <v>2500000</v>
      </c>
      <c r="K5" s="30">
        <v>0</v>
      </c>
      <c r="L5" s="7">
        <v>0</v>
      </c>
      <c r="M5" s="7">
        <v>0</v>
      </c>
      <c r="N5" s="7">
        <v>0</v>
      </c>
      <c r="O5" s="7">
        <v>0</v>
      </c>
      <c r="P5" s="7">
        <v>2500000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6">
        <v>0</v>
      </c>
      <c r="W5" s="6">
        <v>0</v>
      </c>
    </row>
    <row r="6" spans="1:23" x14ac:dyDescent="0.25">
      <c r="A6" s="2" t="s">
        <v>17</v>
      </c>
      <c r="B6" s="25">
        <f>J6</f>
        <v>11095200</v>
      </c>
      <c r="C6" s="4"/>
      <c r="D6" s="4"/>
      <c r="E6" s="4"/>
      <c r="I6" s="5">
        <v>4</v>
      </c>
      <c r="J6">
        <f>SUM(K6:W6)</f>
        <v>11095200</v>
      </c>
      <c r="K6" s="30">
        <v>0</v>
      </c>
      <c r="L6" s="7">
        <v>6000000</v>
      </c>
      <c r="M6" s="7">
        <v>0</v>
      </c>
      <c r="N6" s="7">
        <v>0</v>
      </c>
      <c r="O6" s="7">
        <v>0</v>
      </c>
      <c r="P6" s="7">
        <v>0</v>
      </c>
      <c r="Q6" s="7">
        <v>9000</v>
      </c>
      <c r="R6" s="7">
        <v>4627200</v>
      </c>
      <c r="S6" s="7">
        <v>4000</v>
      </c>
      <c r="T6" s="7">
        <v>0</v>
      </c>
      <c r="U6" s="7">
        <v>0</v>
      </c>
      <c r="V6" s="6">
        <v>200000</v>
      </c>
      <c r="W6" s="29">
        <v>255000</v>
      </c>
    </row>
    <row r="7" spans="1:23" ht="21" customHeight="1" x14ac:dyDescent="0.25">
      <c r="A7" s="8" t="s">
        <v>18</v>
      </c>
      <c r="B7" s="26">
        <f>SUM(B3:B6)</f>
        <v>117477200</v>
      </c>
      <c r="C7" s="4"/>
      <c r="D7" s="4"/>
      <c r="E7" s="4"/>
      <c r="K7" s="30">
        <f>SUM(K3:K6)</f>
        <v>340000</v>
      </c>
      <c r="L7" s="7">
        <f>SUM(L3:L6)</f>
        <v>98134000</v>
      </c>
      <c r="M7" s="7">
        <f t="shared" ref="M7:U7" si="0">SUM(M3:M6)</f>
        <v>0</v>
      </c>
      <c r="N7" s="7">
        <f t="shared" si="0"/>
        <v>1929000</v>
      </c>
      <c r="O7" s="7">
        <f t="shared" si="0"/>
        <v>6804000</v>
      </c>
      <c r="P7" s="7">
        <f t="shared" si="0"/>
        <v>3025000</v>
      </c>
      <c r="Q7" s="7">
        <f t="shared" si="0"/>
        <v>161000</v>
      </c>
      <c r="R7" s="7">
        <f t="shared" si="0"/>
        <v>4701200</v>
      </c>
      <c r="S7" s="7">
        <f t="shared" si="0"/>
        <v>1349000</v>
      </c>
      <c r="T7" s="7">
        <f t="shared" si="0"/>
        <v>557000</v>
      </c>
      <c r="U7" s="7">
        <f t="shared" si="0"/>
        <v>20000</v>
      </c>
      <c r="V7" s="7">
        <f>SUM(V3:V6)</f>
        <v>201000</v>
      </c>
      <c r="W7" s="28">
        <f>SUM(W2:W6)</f>
        <v>256000</v>
      </c>
    </row>
    <row r="8" spans="1:23" ht="14.45" x14ac:dyDescent="0.3">
      <c r="A8" s="4"/>
      <c r="B8" s="4"/>
      <c r="C8" s="4"/>
      <c r="D8" s="4"/>
      <c r="E8" s="4"/>
      <c r="U8" s="6"/>
    </row>
    <row r="9" spans="1:23" ht="14.45" x14ac:dyDescent="0.3">
      <c r="A9" s="4"/>
      <c r="B9" s="4"/>
      <c r="C9" s="4"/>
      <c r="D9" s="4"/>
      <c r="E9" s="4"/>
    </row>
    <row r="10" spans="1:23" ht="27" customHeight="1" x14ac:dyDescent="0.25">
      <c r="A10" s="144" t="s">
        <v>19</v>
      </c>
      <c r="B10" s="144"/>
      <c r="C10" s="144"/>
      <c r="D10" s="144"/>
      <c r="E10" s="4"/>
    </row>
    <row r="11" spans="1:23" ht="30" x14ac:dyDescent="0.25">
      <c r="A11" s="145"/>
      <c r="B11" s="146"/>
      <c r="C11" s="9" t="s">
        <v>20</v>
      </c>
      <c r="D11" s="9" t="s">
        <v>21</v>
      </c>
      <c r="E11" s="4"/>
    </row>
    <row r="12" spans="1:23" x14ac:dyDescent="0.25">
      <c r="A12" s="2" t="s">
        <v>22</v>
      </c>
      <c r="B12" s="3">
        <f>C12+D12</f>
        <v>8982000</v>
      </c>
      <c r="C12" s="10">
        <v>8482000</v>
      </c>
      <c r="D12" s="10">
        <v>500000</v>
      </c>
      <c r="E12" s="4"/>
    </row>
    <row r="13" spans="1:23" x14ac:dyDescent="0.25">
      <c r="A13" s="2" t="s">
        <v>23</v>
      </c>
      <c r="B13" s="3">
        <f t="shared" ref="B13:B24" si="1">C13+D13</f>
        <v>11525000</v>
      </c>
      <c r="C13" s="10">
        <v>11525000</v>
      </c>
      <c r="D13" s="10">
        <v>0</v>
      </c>
      <c r="E13" s="4"/>
    </row>
    <row r="14" spans="1:23" x14ac:dyDescent="0.25">
      <c r="A14" s="10" t="s">
        <v>24</v>
      </c>
      <c r="B14" s="3">
        <f t="shared" si="1"/>
        <v>10735000</v>
      </c>
      <c r="C14" s="10">
        <v>35000</v>
      </c>
      <c r="D14" s="10">
        <v>10700000</v>
      </c>
      <c r="E14" s="4"/>
    </row>
    <row r="15" spans="1:23" x14ac:dyDescent="0.25">
      <c r="A15" s="2" t="s">
        <v>25</v>
      </c>
      <c r="B15" s="3">
        <f t="shared" si="1"/>
        <v>61072000</v>
      </c>
      <c r="C15" s="10">
        <f>60012000+60000</f>
        <v>60072000</v>
      </c>
      <c r="D15" s="10">
        <v>1000000</v>
      </c>
      <c r="E15" s="4"/>
    </row>
    <row r="16" spans="1:23" x14ac:dyDescent="0.25">
      <c r="A16" s="2" t="s">
        <v>26</v>
      </c>
      <c r="B16" s="3">
        <f t="shared" si="1"/>
        <v>1740000</v>
      </c>
      <c r="C16" s="10">
        <v>1740000</v>
      </c>
      <c r="D16" s="10">
        <v>0</v>
      </c>
      <c r="E16" s="4"/>
    </row>
    <row r="17" spans="1:5" x14ac:dyDescent="0.25">
      <c r="A17" s="2" t="s">
        <v>27</v>
      </c>
      <c r="B17" s="3">
        <f t="shared" si="1"/>
        <v>648000</v>
      </c>
      <c r="C17" s="10">
        <v>648000</v>
      </c>
      <c r="D17" s="10">
        <v>0</v>
      </c>
      <c r="E17" s="4"/>
    </row>
    <row r="18" spans="1:5" x14ac:dyDescent="0.25">
      <c r="A18" s="2" t="s">
        <v>28</v>
      </c>
      <c r="B18" s="3">
        <f>C18+D18</f>
        <v>9361000</v>
      </c>
      <c r="C18" s="10">
        <v>9361000</v>
      </c>
      <c r="D18" s="10">
        <v>0</v>
      </c>
      <c r="E18" s="4"/>
    </row>
    <row r="19" spans="1:5" x14ac:dyDescent="0.25">
      <c r="A19" s="2" t="s">
        <v>29</v>
      </c>
      <c r="B19" s="3">
        <f t="shared" si="1"/>
        <v>4015000</v>
      </c>
      <c r="C19" s="10">
        <v>4015000</v>
      </c>
      <c r="D19" s="10">
        <v>0</v>
      </c>
      <c r="E19" s="4"/>
    </row>
    <row r="20" spans="1:5" x14ac:dyDescent="0.25">
      <c r="A20" s="2" t="s">
        <v>57</v>
      </c>
      <c r="B20" s="3">
        <f t="shared" si="1"/>
        <v>12730000</v>
      </c>
      <c r="C20" s="10">
        <v>12730000</v>
      </c>
      <c r="D20" s="10">
        <v>0</v>
      </c>
      <c r="E20" s="4"/>
    </row>
    <row r="21" spans="1:5" ht="14.45" x14ac:dyDescent="0.3">
      <c r="A21" s="2" t="s">
        <v>30</v>
      </c>
      <c r="B21" s="3">
        <f t="shared" si="1"/>
        <v>6000000</v>
      </c>
      <c r="C21" s="10">
        <f>2403300+3461700+135000</f>
        <v>6000000</v>
      </c>
      <c r="D21" s="10">
        <v>0</v>
      </c>
      <c r="E21" s="4"/>
    </row>
    <row r="22" spans="1:5" x14ac:dyDescent="0.25">
      <c r="A22" s="10" t="s">
        <v>31</v>
      </c>
      <c r="B22" s="3">
        <f t="shared" si="1"/>
        <v>201000</v>
      </c>
      <c r="C22" s="10">
        <v>201000</v>
      </c>
      <c r="D22" s="10">
        <v>0</v>
      </c>
      <c r="E22" s="4"/>
    </row>
    <row r="23" spans="1:5" x14ac:dyDescent="0.25">
      <c r="A23" s="10" t="s">
        <v>32</v>
      </c>
      <c r="B23" s="25">
        <f t="shared" si="1"/>
        <v>256000</v>
      </c>
      <c r="C23" s="27">
        <v>256000</v>
      </c>
      <c r="D23" s="27">
        <v>0</v>
      </c>
      <c r="E23" s="4"/>
    </row>
    <row r="24" spans="1:5" x14ac:dyDescent="0.25">
      <c r="A24" s="2" t="s">
        <v>33</v>
      </c>
      <c r="B24" s="3">
        <f t="shared" si="1"/>
        <v>1422000</v>
      </c>
      <c r="C24" s="10">
        <v>1422000</v>
      </c>
      <c r="D24" s="10">
        <v>0</v>
      </c>
      <c r="E24" s="4"/>
    </row>
    <row r="25" spans="1:5" ht="18.75" customHeight="1" x14ac:dyDescent="0.25">
      <c r="A25" s="8" t="s">
        <v>34</v>
      </c>
      <c r="B25" s="32">
        <f>SUM(B12:B24)</f>
        <v>128687000</v>
      </c>
      <c r="C25" s="10">
        <f>SUM(C12:C24)</f>
        <v>116487000</v>
      </c>
      <c r="D25" s="10">
        <f>SUM(D12:D24)</f>
        <v>12200000</v>
      </c>
      <c r="E25" s="4"/>
    </row>
    <row r="26" spans="1:5" ht="14.45" x14ac:dyDescent="0.3">
      <c r="A26" s="4"/>
      <c r="B26" s="4"/>
      <c r="C26" s="4"/>
      <c r="D26" s="4"/>
      <c r="E26" s="4"/>
    </row>
    <row r="27" spans="1:5" ht="24" customHeight="1" x14ac:dyDescent="0.25">
      <c r="A27" s="8" t="s">
        <v>35</v>
      </c>
      <c r="B27" s="32">
        <f>B7-B25</f>
        <v>-11209800</v>
      </c>
      <c r="C27" s="4"/>
      <c r="D27" s="4"/>
      <c r="E27" s="4"/>
    </row>
    <row r="28" spans="1:5" s="13" customFormat="1" ht="14.45" x14ac:dyDescent="0.3">
      <c r="A28" s="11"/>
      <c r="B28" s="11"/>
      <c r="C28" s="12"/>
      <c r="D28" s="12"/>
      <c r="E28" s="12"/>
    </row>
    <row r="29" spans="1:5" s="13" customFormat="1" ht="14.45" x14ac:dyDescent="0.3">
      <c r="A29" s="11"/>
      <c r="B29" s="11"/>
      <c r="C29" s="12"/>
      <c r="D29" s="12"/>
      <c r="E29" s="12"/>
    </row>
    <row r="30" spans="1:5" ht="19.5" customHeight="1" x14ac:dyDescent="0.25">
      <c r="A30" s="147" t="s">
        <v>36</v>
      </c>
      <c r="B30" s="148"/>
      <c r="C30" s="149"/>
      <c r="D30" s="4"/>
      <c r="E30" s="4"/>
    </row>
    <row r="31" spans="1:5" x14ac:dyDescent="0.25">
      <c r="A31" s="14"/>
      <c r="B31" s="14" t="s">
        <v>37</v>
      </c>
      <c r="C31" s="14" t="s">
        <v>38</v>
      </c>
      <c r="D31" s="4"/>
      <c r="E31" s="4"/>
    </row>
    <row r="32" spans="1:5" x14ac:dyDescent="0.25">
      <c r="A32" s="2" t="s">
        <v>39</v>
      </c>
      <c r="B32" s="10">
        <v>0</v>
      </c>
      <c r="C32" s="10">
        <v>2984000</v>
      </c>
      <c r="D32" s="28"/>
      <c r="E32" s="28"/>
    </row>
    <row r="33" spans="1:5" ht="56.25" customHeight="1" x14ac:dyDescent="0.25">
      <c r="A33" s="15" t="s">
        <v>40</v>
      </c>
      <c r="B33" s="31">
        <v>0</v>
      </c>
      <c r="C33" s="10">
        <v>10000000</v>
      </c>
      <c r="D33" s="28"/>
      <c r="E33" s="28"/>
    </row>
    <row r="34" spans="1:5" x14ac:dyDescent="0.25">
      <c r="A34" s="16" t="s">
        <v>41</v>
      </c>
      <c r="B34" s="27">
        <v>0</v>
      </c>
      <c r="C34" s="10">
        <v>0</v>
      </c>
      <c r="D34" s="28"/>
      <c r="E34" s="28"/>
    </row>
    <row r="35" spans="1:5" ht="15.75" x14ac:dyDescent="0.25">
      <c r="A35" s="17" t="s">
        <v>42</v>
      </c>
      <c r="B35" s="3">
        <f>SUM(B32:B34)</f>
        <v>0</v>
      </c>
      <c r="C35" s="33">
        <f>SUM(C32:C34)</f>
        <v>12984000</v>
      </c>
      <c r="D35" s="34" t="s">
        <v>43</v>
      </c>
      <c r="E35" s="35">
        <f>B35-C35</f>
        <v>-12984000</v>
      </c>
    </row>
    <row r="36" spans="1:5" x14ac:dyDescent="0.25">
      <c r="A36" s="4"/>
      <c r="B36" s="4"/>
      <c r="C36" s="4"/>
      <c r="D36" s="4"/>
      <c r="E36" s="4"/>
    </row>
    <row r="37" spans="1:5" x14ac:dyDescent="0.25">
      <c r="A37" s="4"/>
      <c r="B37" s="4"/>
      <c r="C37" s="4"/>
      <c r="D37" s="4"/>
      <c r="E37" s="4"/>
    </row>
    <row r="38" spans="1:5" ht="24" customHeight="1" x14ac:dyDescent="0.3">
      <c r="A38" s="18" t="s">
        <v>44</v>
      </c>
      <c r="B38" s="19">
        <f>B27+E35</f>
        <v>-24193800</v>
      </c>
      <c r="C38" s="4"/>
      <c r="D38" s="4"/>
      <c r="E38" s="4"/>
    </row>
    <row r="39" spans="1:5" x14ac:dyDescent="0.25">
      <c r="A39" s="4"/>
      <c r="B39" s="4"/>
      <c r="C39" s="4"/>
      <c r="D39" s="4"/>
      <c r="E39" s="4"/>
    </row>
    <row r="43" spans="1:5" ht="15.75" x14ac:dyDescent="0.25">
      <c r="A43" s="8" t="s">
        <v>45</v>
      </c>
      <c r="B43" s="8" t="s">
        <v>46</v>
      </c>
      <c r="C43" s="8" t="s">
        <v>47</v>
      </c>
      <c r="D43" s="8" t="s">
        <v>48</v>
      </c>
    </row>
    <row r="44" spans="1:5" x14ac:dyDescent="0.25">
      <c r="A44" s="20" t="s">
        <v>49</v>
      </c>
      <c r="B44" s="27">
        <v>8280000</v>
      </c>
      <c r="C44" s="27">
        <v>6724000</v>
      </c>
      <c r="D44" s="27">
        <f>B44-C44</f>
        <v>1556000</v>
      </c>
    </row>
    <row r="45" spans="1:5" x14ac:dyDescent="0.25">
      <c r="A45" s="20" t="s">
        <v>50</v>
      </c>
      <c r="B45" s="27">
        <v>23060000</v>
      </c>
      <c r="C45" s="27">
        <v>17509749</v>
      </c>
      <c r="D45" s="27">
        <f>B45-C45</f>
        <v>5550251</v>
      </c>
    </row>
    <row r="46" spans="1:5" x14ac:dyDescent="0.25">
      <c r="A46" s="21" t="s">
        <v>51</v>
      </c>
      <c r="B46" s="25">
        <f>SUM(B44:B45)</f>
        <v>31340000</v>
      </c>
      <c r="C46" s="25">
        <f>SUM(C44:C45)</f>
        <v>24233749</v>
      </c>
      <c r="D46" s="25">
        <f>SUM(D44:D45)</f>
        <v>7106251</v>
      </c>
    </row>
    <row r="51" spans="1:3" ht="24.75" customHeight="1" x14ac:dyDescent="0.3">
      <c r="A51" s="150" t="s">
        <v>52</v>
      </c>
      <c r="B51" s="150"/>
      <c r="C51" s="150"/>
    </row>
    <row r="52" spans="1:3" ht="22.5" customHeight="1" x14ac:dyDescent="0.25">
      <c r="A52" s="22" t="s">
        <v>53</v>
      </c>
      <c r="B52" s="141">
        <f>B7+B35+B46</f>
        <v>148817200</v>
      </c>
      <c r="C52" s="141"/>
    </row>
    <row r="53" spans="1:3" ht="22.5" customHeight="1" x14ac:dyDescent="0.25">
      <c r="A53" s="22" t="s">
        <v>54</v>
      </c>
      <c r="B53" s="141">
        <f>B25+C35+C46</f>
        <v>165904749</v>
      </c>
      <c r="C53" s="141"/>
    </row>
    <row r="54" spans="1:3" x14ac:dyDescent="0.25">
      <c r="A54" s="23" t="s">
        <v>55</v>
      </c>
      <c r="B54" s="24">
        <f>B52-B53</f>
        <v>-17087549</v>
      </c>
    </row>
  </sheetData>
  <mergeCells count="8">
    <mergeCell ref="B52:C52"/>
    <mergeCell ref="B53:C53"/>
    <mergeCell ref="A1:B1"/>
    <mergeCell ref="A2:B2"/>
    <mergeCell ref="A10:D10"/>
    <mergeCell ref="A11:B11"/>
    <mergeCell ref="A30:C30"/>
    <mergeCell ref="A51:C51"/>
  </mergeCells>
  <pageMargins left="0.7" right="0.7" top="0.78740157499999996" bottom="0.78740157499999996" header="0.3" footer="0.3"/>
  <pageSetup paperSize="9" scale="52" orientation="landscape" r:id="rId1"/>
  <colBreaks count="1" manualBreakCount="1"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abSelected="1" workbookViewId="0">
      <selection activeCell="F19" sqref="F19"/>
    </sheetView>
  </sheetViews>
  <sheetFormatPr defaultRowHeight="15" x14ac:dyDescent="0.25"/>
  <cols>
    <col min="1" max="1" width="11.140625" customWidth="1"/>
    <col min="2" max="2" width="8.42578125" customWidth="1"/>
    <col min="3" max="3" width="8.7109375" customWidth="1"/>
    <col min="4" max="4" width="8" customWidth="1"/>
    <col min="5" max="5" width="16.28515625" style="64" bestFit="1" customWidth="1"/>
    <col min="6" max="6" width="40.7109375" bestFit="1" customWidth="1"/>
    <col min="7" max="7" width="26.28515625" customWidth="1"/>
  </cols>
  <sheetData>
    <row r="1" spans="1:6" x14ac:dyDescent="0.25">
      <c r="A1" s="156" t="s">
        <v>60</v>
      </c>
      <c r="B1" s="156"/>
      <c r="C1" s="156"/>
      <c r="D1" s="156"/>
      <c r="E1" s="156"/>
      <c r="F1" s="156"/>
    </row>
    <row r="2" spans="1:6" x14ac:dyDescent="0.25">
      <c r="A2" s="156" t="s">
        <v>614</v>
      </c>
      <c r="B2" s="156"/>
      <c r="C2" s="156"/>
      <c r="D2" s="156"/>
      <c r="E2" s="156"/>
      <c r="F2" s="156"/>
    </row>
    <row r="3" spans="1:6" x14ac:dyDescent="0.25">
      <c r="A3" s="156" t="s">
        <v>61</v>
      </c>
      <c r="B3" s="156"/>
      <c r="C3" s="156"/>
      <c r="D3" s="156"/>
      <c r="E3" s="156"/>
      <c r="F3" s="156"/>
    </row>
    <row r="5" spans="1:6" s="89" customFormat="1" ht="30" x14ac:dyDescent="0.25">
      <c r="A5" s="47" t="s">
        <v>62</v>
      </c>
      <c r="B5" s="47" t="s">
        <v>63</v>
      </c>
      <c r="C5" s="47" t="s">
        <v>64</v>
      </c>
      <c r="D5" s="47" t="s">
        <v>65</v>
      </c>
      <c r="E5" s="46" t="s">
        <v>66</v>
      </c>
      <c r="F5" s="47" t="s">
        <v>67</v>
      </c>
    </row>
    <row r="6" spans="1:6" x14ac:dyDescent="0.25">
      <c r="A6" s="65" t="s">
        <v>615</v>
      </c>
      <c r="B6" s="65" t="s">
        <v>616</v>
      </c>
      <c r="C6" s="65" t="s">
        <v>617</v>
      </c>
      <c r="D6" s="65" t="s">
        <v>256</v>
      </c>
      <c r="E6" s="103">
        <v>2000</v>
      </c>
      <c r="F6" s="65" t="s">
        <v>618</v>
      </c>
    </row>
    <row r="7" spans="1:6" x14ac:dyDescent="0.25">
      <c r="A7" s="65" t="s">
        <v>363</v>
      </c>
      <c r="B7" s="65" t="s">
        <v>616</v>
      </c>
      <c r="C7" s="65" t="s">
        <v>314</v>
      </c>
      <c r="D7" s="65" t="s">
        <v>327</v>
      </c>
      <c r="E7" s="103">
        <v>100000</v>
      </c>
      <c r="F7" s="65" t="s">
        <v>619</v>
      </c>
    </row>
    <row r="8" spans="1:6" x14ac:dyDescent="0.25">
      <c r="A8" s="65" t="s">
        <v>363</v>
      </c>
      <c r="B8" s="65" t="s">
        <v>616</v>
      </c>
      <c r="C8" s="65" t="s">
        <v>160</v>
      </c>
      <c r="D8" s="65" t="s">
        <v>620</v>
      </c>
      <c r="E8" s="103">
        <v>8500</v>
      </c>
      <c r="F8" s="65" t="s">
        <v>621</v>
      </c>
    </row>
    <row r="9" spans="1:6" ht="14.45" x14ac:dyDescent="0.3">
      <c r="A9" s="65" t="s">
        <v>198</v>
      </c>
      <c r="B9" s="65" t="s">
        <v>616</v>
      </c>
      <c r="C9" s="65" t="s">
        <v>83</v>
      </c>
      <c r="D9" s="65" t="s">
        <v>268</v>
      </c>
      <c r="E9" s="103">
        <v>150000</v>
      </c>
      <c r="F9" s="65" t="s">
        <v>622</v>
      </c>
    </row>
    <row r="10" spans="1:6" s="53" customFormat="1" ht="14.45" x14ac:dyDescent="0.3">
      <c r="A10" s="52"/>
      <c r="B10" s="52"/>
      <c r="C10" s="52"/>
      <c r="D10" s="52"/>
      <c r="E10" s="101">
        <f>SUM(E6:E9)</f>
        <v>260500</v>
      </c>
      <c r="F10" s="52" t="s">
        <v>1</v>
      </c>
    </row>
    <row r="12" spans="1:6" s="89" customFormat="1" ht="30" x14ac:dyDescent="0.25">
      <c r="A12" s="47" t="s">
        <v>62</v>
      </c>
      <c r="B12" s="47" t="s">
        <v>63</v>
      </c>
      <c r="C12" s="47" t="s">
        <v>64</v>
      </c>
      <c r="D12" s="47" t="s">
        <v>65</v>
      </c>
      <c r="E12" s="46" t="s">
        <v>66</v>
      </c>
      <c r="F12" s="47" t="s">
        <v>73</v>
      </c>
    </row>
    <row r="13" spans="1:6" s="109" customFormat="1" x14ac:dyDescent="0.25">
      <c r="A13" s="105" t="s">
        <v>615</v>
      </c>
      <c r="B13" s="105" t="s">
        <v>616</v>
      </c>
      <c r="C13" s="105" t="s">
        <v>617</v>
      </c>
      <c r="D13" s="105" t="s">
        <v>701</v>
      </c>
      <c r="E13" s="102">
        <f>E14+E15+E16+E17+E18+E19+E20+E21</f>
        <v>258000</v>
      </c>
      <c r="F13" s="99" t="s">
        <v>1229</v>
      </c>
    </row>
    <row r="14" spans="1:6" ht="14.45" hidden="1" x14ac:dyDescent="0.3">
      <c r="A14" s="65" t="s">
        <v>615</v>
      </c>
      <c r="B14" s="65" t="s">
        <v>616</v>
      </c>
      <c r="C14" s="65" t="s">
        <v>617</v>
      </c>
      <c r="D14" s="65" t="s">
        <v>623</v>
      </c>
      <c r="E14" s="66">
        <v>40000</v>
      </c>
      <c r="F14" s="65" t="s">
        <v>624</v>
      </c>
    </row>
    <row r="15" spans="1:6" ht="14.45" hidden="1" x14ac:dyDescent="0.3">
      <c r="A15" s="65" t="s">
        <v>615</v>
      </c>
      <c r="B15" s="65" t="s">
        <v>616</v>
      </c>
      <c r="C15" s="65" t="s">
        <v>617</v>
      </c>
      <c r="D15" s="65" t="s">
        <v>625</v>
      </c>
      <c r="E15" s="66">
        <v>15000</v>
      </c>
      <c r="F15" s="65" t="s">
        <v>626</v>
      </c>
    </row>
    <row r="16" spans="1:6" ht="14.45" hidden="1" x14ac:dyDescent="0.3">
      <c r="A16" s="65" t="s">
        <v>615</v>
      </c>
      <c r="B16" s="65" t="s">
        <v>616</v>
      </c>
      <c r="C16" s="65" t="s">
        <v>617</v>
      </c>
      <c r="D16" s="65" t="s">
        <v>127</v>
      </c>
      <c r="E16" s="66">
        <v>15000</v>
      </c>
      <c r="F16" s="65" t="s">
        <v>627</v>
      </c>
    </row>
    <row r="17" spans="1:6" ht="14.45" hidden="1" x14ac:dyDescent="0.3">
      <c r="A17" s="65" t="s">
        <v>615</v>
      </c>
      <c r="B17" s="65" t="s">
        <v>616</v>
      </c>
      <c r="C17" s="65" t="s">
        <v>617</v>
      </c>
      <c r="D17" s="65" t="s">
        <v>116</v>
      </c>
      <c r="E17" s="66">
        <v>60000</v>
      </c>
      <c r="F17" s="65" t="s">
        <v>628</v>
      </c>
    </row>
    <row r="18" spans="1:6" ht="14.45" hidden="1" x14ac:dyDescent="0.3">
      <c r="A18" s="65" t="s">
        <v>615</v>
      </c>
      <c r="B18" s="65" t="s">
        <v>616</v>
      </c>
      <c r="C18" s="65" t="s">
        <v>617</v>
      </c>
      <c r="D18" s="65" t="s">
        <v>349</v>
      </c>
      <c r="E18" s="66">
        <v>5000</v>
      </c>
      <c r="F18" s="65" t="s">
        <v>629</v>
      </c>
    </row>
    <row r="19" spans="1:6" ht="14.45" hidden="1" x14ac:dyDescent="0.3">
      <c r="A19" s="65" t="s">
        <v>615</v>
      </c>
      <c r="B19" s="65" t="s">
        <v>616</v>
      </c>
      <c r="C19" s="65" t="s">
        <v>617</v>
      </c>
      <c r="D19" s="65" t="s">
        <v>97</v>
      </c>
      <c r="E19" s="66">
        <v>55000</v>
      </c>
      <c r="F19" s="65" t="s">
        <v>630</v>
      </c>
    </row>
    <row r="20" spans="1:6" ht="14.45" hidden="1" x14ac:dyDescent="0.3">
      <c r="A20" s="65" t="s">
        <v>615</v>
      </c>
      <c r="B20" s="65" t="s">
        <v>616</v>
      </c>
      <c r="C20" s="65" t="s">
        <v>617</v>
      </c>
      <c r="D20" s="65" t="s">
        <v>361</v>
      </c>
      <c r="E20" s="66">
        <v>60000</v>
      </c>
      <c r="F20" s="65" t="s">
        <v>631</v>
      </c>
    </row>
    <row r="21" spans="1:6" ht="14.45" hidden="1" x14ac:dyDescent="0.3">
      <c r="A21" s="65" t="s">
        <v>615</v>
      </c>
      <c r="B21" s="65" t="s">
        <v>616</v>
      </c>
      <c r="C21" s="65" t="s">
        <v>617</v>
      </c>
      <c r="D21" s="65" t="s">
        <v>230</v>
      </c>
      <c r="E21" s="66">
        <v>8000</v>
      </c>
      <c r="F21" s="65" t="s">
        <v>632</v>
      </c>
    </row>
    <row r="22" spans="1:6" x14ac:dyDescent="0.25">
      <c r="A22" s="68" t="s">
        <v>82</v>
      </c>
      <c r="B22" s="68" t="s">
        <v>616</v>
      </c>
      <c r="C22" s="68" t="s">
        <v>83</v>
      </c>
      <c r="D22" s="68" t="s">
        <v>1231</v>
      </c>
      <c r="E22" s="103">
        <f>E23+E24+E25+E26</f>
        <v>5694000</v>
      </c>
      <c r="F22" s="65" t="s">
        <v>1230</v>
      </c>
    </row>
    <row r="23" spans="1:6" ht="14.45" hidden="1" x14ac:dyDescent="0.3">
      <c r="A23" s="65" t="s">
        <v>82</v>
      </c>
      <c r="B23" s="65" t="s">
        <v>616</v>
      </c>
      <c r="C23" s="65" t="s">
        <v>83</v>
      </c>
      <c r="D23" s="65" t="s">
        <v>89</v>
      </c>
      <c r="E23" s="66">
        <v>4160000</v>
      </c>
      <c r="F23" s="65" t="s">
        <v>633</v>
      </c>
    </row>
    <row r="24" spans="1:6" ht="14.45" hidden="1" x14ac:dyDescent="0.3">
      <c r="A24" s="65" t="s">
        <v>82</v>
      </c>
      <c r="B24" s="65" t="s">
        <v>616</v>
      </c>
      <c r="C24" s="65" t="s">
        <v>83</v>
      </c>
      <c r="D24" s="65" t="s">
        <v>91</v>
      </c>
      <c r="E24" s="66">
        <v>90000</v>
      </c>
      <c r="F24" s="65" t="s">
        <v>634</v>
      </c>
    </row>
    <row r="25" spans="1:6" ht="14.45" hidden="1" x14ac:dyDescent="0.3">
      <c r="A25" s="65" t="s">
        <v>82</v>
      </c>
      <c r="B25" s="65" t="s">
        <v>616</v>
      </c>
      <c r="C25" s="65" t="s">
        <v>83</v>
      </c>
      <c r="D25" s="65" t="s">
        <v>93</v>
      </c>
      <c r="E25" s="66">
        <v>1061000</v>
      </c>
      <c r="F25" s="65" t="s">
        <v>635</v>
      </c>
    </row>
    <row r="26" spans="1:6" ht="14.45" hidden="1" x14ac:dyDescent="0.3">
      <c r="A26" s="65" t="s">
        <v>82</v>
      </c>
      <c r="B26" s="65" t="s">
        <v>616</v>
      </c>
      <c r="C26" s="65" t="s">
        <v>83</v>
      </c>
      <c r="D26" s="65" t="s">
        <v>95</v>
      </c>
      <c r="E26" s="66">
        <v>383000</v>
      </c>
      <c r="F26" s="65" t="s">
        <v>636</v>
      </c>
    </row>
    <row r="27" spans="1:6" ht="14.45" x14ac:dyDescent="0.3">
      <c r="A27" s="68" t="s">
        <v>82</v>
      </c>
      <c r="B27" s="68" t="s">
        <v>616</v>
      </c>
      <c r="C27" s="68" t="s">
        <v>83</v>
      </c>
      <c r="D27" s="68" t="s">
        <v>701</v>
      </c>
      <c r="E27" s="103">
        <f>E28+E29+E30+E31+E32+E33+E34+E35+E36</f>
        <v>776000</v>
      </c>
      <c r="F27" s="65" t="s">
        <v>1232</v>
      </c>
    </row>
    <row r="28" spans="1:6" ht="14.45" hidden="1" x14ac:dyDescent="0.3">
      <c r="A28" s="65" t="s">
        <v>82</v>
      </c>
      <c r="B28" s="65" t="s">
        <v>616</v>
      </c>
      <c r="C28" s="65" t="s">
        <v>83</v>
      </c>
      <c r="D28" s="65" t="s">
        <v>625</v>
      </c>
      <c r="E28" s="66">
        <v>220000</v>
      </c>
      <c r="F28" s="65" t="s">
        <v>637</v>
      </c>
    </row>
    <row r="29" spans="1:6" ht="14.45" hidden="1" x14ac:dyDescent="0.3">
      <c r="A29" s="65" t="s">
        <v>82</v>
      </c>
      <c r="B29" s="65" t="s">
        <v>616</v>
      </c>
      <c r="C29" s="65" t="s">
        <v>83</v>
      </c>
      <c r="D29" s="65" t="s">
        <v>127</v>
      </c>
      <c r="E29" s="66">
        <v>117000</v>
      </c>
      <c r="F29" s="65" t="s">
        <v>638</v>
      </c>
    </row>
    <row r="30" spans="1:6" ht="14.45" hidden="1" x14ac:dyDescent="0.3">
      <c r="A30" s="65" t="s">
        <v>82</v>
      </c>
      <c r="B30" s="65" t="s">
        <v>616</v>
      </c>
      <c r="C30" s="65" t="s">
        <v>83</v>
      </c>
      <c r="D30" s="65" t="s">
        <v>116</v>
      </c>
      <c r="E30" s="66">
        <v>50000</v>
      </c>
      <c r="F30" s="65" t="s">
        <v>639</v>
      </c>
    </row>
    <row r="31" spans="1:6" ht="14.45" hidden="1" x14ac:dyDescent="0.3">
      <c r="A31" s="65" t="s">
        <v>82</v>
      </c>
      <c r="B31" s="65" t="s">
        <v>616</v>
      </c>
      <c r="C31" s="65" t="s">
        <v>83</v>
      </c>
      <c r="D31" s="65" t="s">
        <v>384</v>
      </c>
      <c r="E31" s="66">
        <v>130000</v>
      </c>
      <c r="F31" s="65" t="s">
        <v>640</v>
      </c>
    </row>
    <row r="32" spans="1:6" ht="14.45" hidden="1" x14ac:dyDescent="0.3">
      <c r="A32" s="65" t="s">
        <v>82</v>
      </c>
      <c r="B32" s="65" t="s">
        <v>616</v>
      </c>
      <c r="C32" s="65" t="s">
        <v>83</v>
      </c>
      <c r="D32" s="65" t="s">
        <v>130</v>
      </c>
      <c r="E32" s="66">
        <v>15000</v>
      </c>
      <c r="F32" s="65" t="s">
        <v>641</v>
      </c>
    </row>
    <row r="33" spans="1:6" ht="14.45" hidden="1" x14ac:dyDescent="0.3">
      <c r="A33" s="65" t="s">
        <v>82</v>
      </c>
      <c r="B33" s="65" t="s">
        <v>616</v>
      </c>
      <c r="C33" s="65" t="s">
        <v>83</v>
      </c>
      <c r="D33" s="65" t="s">
        <v>132</v>
      </c>
      <c r="E33" s="66">
        <v>30000</v>
      </c>
      <c r="F33" s="65" t="s">
        <v>642</v>
      </c>
    </row>
    <row r="34" spans="1:6" ht="14.45" hidden="1" x14ac:dyDescent="0.3">
      <c r="A34" s="65" t="s">
        <v>82</v>
      </c>
      <c r="B34" s="65" t="s">
        <v>616</v>
      </c>
      <c r="C34" s="65" t="s">
        <v>83</v>
      </c>
      <c r="D34" s="65" t="s">
        <v>97</v>
      </c>
      <c r="E34" s="66">
        <v>85000</v>
      </c>
      <c r="F34" s="65" t="s">
        <v>643</v>
      </c>
    </row>
    <row r="35" spans="1:6" ht="14.45" hidden="1" x14ac:dyDescent="0.3">
      <c r="A35" s="65" t="s">
        <v>82</v>
      </c>
      <c r="B35" s="65" t="s">
        <v>616</v>
      </c>
      <c r="C35" s="65" t="s">
        <v>83</v>
      </c>
      <c r="D35" s="65" t="s">
        <v>361</v>
      </c>
      <c r="E35" s="66">
        <v>120000</v>
      </c>
      <c r="F35" s="65" t="s">
        <v>646</v>
      </c>
    </row>
    <row r="36" spans="1:6" ht="14.45" hidden="1" x14ac:dyDescent="0.3">
      <c r="A36" s="65" t="s">
        <v>82</v>
      </c>
      <c r="B36" s="65" t="s">
        <v>616</v>
      </c>
      <c r="C36" s="65" t="s">
        <v>83</v>
      </c>
      <c r="D36" s="65" t="s">
        <v>78</v>
      </c>
      <c r="E36" s="66">
        <v>9000</v>
      </c>
      <c r="F36" s="65" t="s">
        <v>648</v>
      </c>
    </row>
    <row r="37" spans="1:6" x14ac:dyDescent="0.25">
      <c r="A37" s="65" t="s">
        <v>82</v>
      </c>
      <c r="B37" s="65" t="s">
        <v>616</v>
      </c>
      <c r="C37" s="65" t="s">
        <v>83</v>
      </c>
      <c r="D37" s="68">
        <v>6123</v>
      </c>
      <c r="E37" s="103">
        <v>750000</v>
      </c>
      <c r="F37" s="85" t="s">
        <v>650</v>
      </c>
    </row>
    <row r="38" spans="1:6" x14ac:dyDescent="0.25">
      <c r="A38" s="65" t="s">
        <v>82</v>
      </c>
      <c r="B38" s="65" t="s">
        <v>616</v>
      </c>
      <c r="C38" s="65" t="s">
        <v>644</v>
      </c>
      <c r="D38" s="65" t="s">
        <v>97</v>
      </c>
      <c r="E38" s="103">
        <v>50000</v>
      </c>
      <c r="F38" s="65" t="s">
        <v>645</v>
      </c>
    </row>
    <row r="39" spans="1:6" ht="14.45" x14ac:dyDescent="0.3">
      <c r="A39" s="65" t="s">
        <v>82</v>
      </c>
      <c r="B39" s="65" t="s">
        <v>616</v>
      </c>
      <c r="C39" s="65" t="s">
        <v>99</v>
      </c>
      <c r="D39" s="65" t="s">
        <v>100</v>
      </c>
      <c r="E39" s="103">
        <v>57000</v>
      </c>
      <c r="F39" s="65" t="s">
        <v>647</v>
      </c>
    </row>
    <row r="40" spans="1:6" x14ac:dyDescent="0.25">
      <c r="A40" s="65" t="s">
        <v>82</v>
      </c>
      <c r="B40" s="65" t="s">
        <v>616</v>
      </c>
      <c r="C40" s="65" t="s">
        <v>83</v>
      </c>
      <c r="D40" s="65" t="s">
        <v>102</v>
      </c>
      <c r="E40" s="103">
        <v>20000</v>
      </c>
      <c r="F40" s="65" t="s">
        <v>649</v>
      </c>
    </row>
    <row r="41" spans="1:6" x14ac:dyDescent="0.25">
      <c r="A41" s="68" t="s">
        <v>651</v>
      </c>
      <c r="B41" s="68" t="s">
        <v>616</v>
      </c>
      <c r="C41" s="68" t="s">
        <v>83</v>
      </c>
      <c r="D41" s="68" t="s">
        <v>701</v>
      </c>
      <c r="E41" s="103">
        <f>E42+E43+E44</f>
        <v>402000</v>
      </c>
      <c r="F41" s="65" t="s">
        <v>1233</v>
      </c>
    </row>
    <row r="42" spans="1:6" ht="14.45" hidden="1" x14ac:dyDescent="0.3">
      <c r="A42" s="65" t="s">
        <v>651</v>
      </c>
      <c r="B42" s="65" t="s">
        <v>616</v>
      </c>
      <c r="C42" s="65" t="s">
        <v>83</v>
      </c>
      <c r="D42" s="65" t="s">
        <v>127</v>
      </c>
      <c r="E42" s="66">
        <f>100000+250000</f>
        <v>350000</v>
      </c>
      <c r="F42" s="65" t="s">
        <v>652</v>
      </c>
    </row>
    <row r="43" spans="1:6" ht="14.45" hidden="1" x14ac:dyDescent="0.3">
      <c r="A43" s="65" t="s">
        <v>651</v>
      </c>
      <c r="B43" s="65" t="s">
        <v>616</v>
      </c>
      <c r="C43" s="65" t="s">
        <v>83</v>
      </c>
      <c r="D43" s="65" t="s">
        <v>116</v>
      </c>
      <c r="E43" s="66">
        <v>2000</v>
      </c>
      <c r="F43" s="65" t="s">
        <v>653</v>
      </c>
    </row>
    <row r="44" spans="1:6" ht="14.45" hidden="1" x14ac:dyDescent="0.3">
      <c r="A44" s="65" t="s">
        <v>651</v>
      </c>
      <c r="B44" s="65" t="s">
        <v>616</v>
      </c>
      <c r="C44" s="65" t="s">
        <v>83</v>
      </c>
      <c r="D44" s="65" t="s">
        <v>361</v>
      </c>
      <c r="E44" s="66">
        <v>50000</v>
      </c>
      <c r="F44" s="65" t="s">
        <v>654</v>
      </c>
    </row>
    <row r="45" spans="1:6" x14ac:dyDescent="0.25">
      <c r="A45" s="68" t="s">
        <v>655</v>
      </c>
      <c r="B45" s="68" t="s">
        <v>616</v>
      </c>
      <c r="C45" s="68" t="s">
        <v>83</v>
      </c>
      <c r="D45" s="68" t="s">
        <v>701</v>
      </c>
      <c r="E45" s="103">
        <f>E46+E47+E48</f>
        <v>85000</v>
      </c>
      <c r="F45" s="65" t="s">
        <v>656</v>
      </c>
    </row>
    <row r="46" spans="1:6" ht="14.45" hidden="1" x14ac:dyDescent="0.3">
      <c r="A46" s="65" t="s">
        <v>655</v>
      </c>
      <c r="B46" s="65" t="s">
        <v>616</v>
      </c>
      <c r="C46" s="65" t="s">
        <v>83</v>
      </c>
      <c r="D46" s="65" t="s">
        <v>116</v>
      </c>
      <c r="E46" s="66">
        <v>70000</v>
      </c>
      <c r="F46" s="65" t="s">
        <v>656</v>
      </c>
    </row>
    <row r="47" spans="1:6" ht="14.45" hidden="1" x14ac:dyDescent="0.3">
      <c r="A47" s="65" t="s">
        <v>655</v>
      </c>
      <c r="B47" s="65" t="s">
        <v>616</v>
      </c>
      <c r="C47" s="65" t="s">
        <v>83</v>
      </c>
      <c r="D47" s="65" t="s">
        <v>86</v>
      </c>
      <c r="E47" s="66">
        <v>10000</v>
      </c>
      <c r="F47" s="65" t="s">
        <v>657</v>
      </c>
    </row>
    <row r="48" spans="1:6" ht="14.45" hidden="1" x14ac:dyDescent="0.3">
      <c r="A48" s="65" t="s">
        <v>655</v>
      </c>
      <c r="B48" s="65" t="s">
        <v>616</v>
      </c>
      <c r="C48" s="65" t="s">
        <v>83</v>
      </c>
      <c r="D48" s="65" t="s">
        <v>119</v>
      </c>
      <c r="E48" s="66">
        <v>5000</v>
      </c>
      <c r="F48" s="65" t="s">
        <v>658</v>
      </c>
    </row>
    <row r="49" spans="1:6" x14ac:dyDescent="0.25">
      <c r="A49" s="68" t="s">
        <v>363</v>
      </c>
      <c r="B49" s="68" t="s">
        <v>616</v>
      </c>
      <c r="C49" s="68" t="s">
        <v>314</v>
      </c>
      <c r="D49" s="68" t="s">
        <v>1231</v>
      </c>
      <c r="E49" s="103">
        <f>E50+E51+E52+E53+E54</f>
        <v>385000</v>
      </c>
      <c r="F49" s="65" t="s">
        <v>1234</v>
      </c>
    </row>
    <row r="50" spans="1:6" ht="14.45" hidden="1" x14ac:dyDescent="0.3">
      <c r="A50" s="65" t="s">
        <v>363</v>
      </c>
      <c r="B50" s="65" t="s">
        <v>616</v>
      </c>
      <c r="C50" s="65" t="s">
        <v>314</v>
      </c>
      <c r="D50" s="65" t="s">
        <v>659</v>
      </c>
      <c r="E50" s="66">
        <v>15000</v>
      </c>
      <c r="F50" s="65" t="s">
        <v>660</v>
      </c>
    </row>
    <row r="51" spans="1:6" ht="14.45" hidden="1" x14ac:dyDescent="0.3">
      <c r="A51" s="65" t="s">
        <v>363</v>
      </c>
      <c r="B51" s="65" t="s">
        <v>616</v>
      </c>
      <c r="C51" s="65" t="s">
        <v>314</v>
      </c>
      <c r="D51" s="65" t="s">
        <v>91</v>
      </c>
      <c r="E51" s="66">
        <v>273000</v>
      </c>
      <c r="F51" s="65" t="s">
        <v>661</v>
      </c>
    </row>
    <row r="52" spans="1:6" ht="14.45" hidden="1" x14ac:dyDescent="0.3">
      <c r="A52" s="65" t="s">
        <v>363</v>
      </c>
      <c r="B52" s="65" t="s">
        <v>616</v>
      </c>
      <c r="C52" s="65" t="s">
        <v>314</v>
      </c>
      <c r="D52" s="65" t="s">
        <v>93</v>
      </c>
      <c r="E52" s="66">
        <v>68000</v>
      </c>
      <c r="F52" s="65" t="s">
        <v>662</v>
      </c>
    </row>
    <row r="53" spans="1:6" ht="14.45" hidden="1" x14ac:dyDescent="0.3">
      <c r="A53" s="65" t="s">
        <v>363</v>
      </c>
      <c r="B53" s="65" t="s">
        <v>616</v>
      </c>
      <c r="C53" s="65" t="s">
        <v>314</v>
      </c>
      <c r="D53" s="65" t="s">
        <v>95</v>
      </c>
      <c r="E53" s="66">
        <v>25000</v>
      </c>
      <c r="F53" s="65" t="s">
        <v>662</v>
      </c>
    </row>
    <row r="54" spans="1:6" ht="14.45" hidden="1" x14ac:dyDescent="0.3">
      <c r="A54" s="65" t="s">
        <v>363</v>
      </c>
      <c r="B54" s="65" t="s">
        <v>616</v>
      </c>
      <c r="C54" s="65" t="s">
        <v>314</v>
      </c>
      <c r="D54" s="65" t="s">
        <v>663</v>
      </c>
      <c r="E54" s="66">
        <v>4000</v>
      </c>
      <c r="F54" s="65" t="s">
        <v>664</v>
      </c>
    </row>
    <row r="55" spans="1:6" x14ac:dyDescent="0.25">
      <c r="A55" s="68" t="s">
        <v>363</v>
      </c>
      <c r="B55" s="68" t="s">
        <v>616</v>
      </c>
      <c r="C55" s="68" t="s">
        <v>314</v>
      </c>
      <c r="D55" s="68" t="s">
        <v>701</v>
      </c>
      <c r="E55" s="103">
        <f>E56+E57+E58+E59+E60+E61+E62+E63</f>
        <v>952000</v>
      </c>
      <c r="F55" s="65" t="s">
        <v>1235</v>
      </c>
    </row>
    <row r="56" spans="1:6" ht="14.45" hidden="1" x14ac:dyDescent="0.3">
      <c r="A56" s="65" t="s">
        <v>363</v>
      </c>
      <c r="B56" s="65" t="s">
        <v>616</v>
      </c>
      <c r="C56" s="65" t="s">
        <v>314</v>
      </c>
      <c r="D56" s="65" t="s">
        <v>625</v>
      </c>
      <c r="E56" s="66">
        <v>150000</v>
      </c>
      <c r="F56" s="65" t="s">
        <v>665</v>
      </c>
    </row>
    <row r="57" spans="1:6" ht="14.45" hidden="1" x14ac:dyDescent="0.3">
      <c r="A57" s="65" t="s">
        <v>363</v>
      </c>
      <c r="B57" s="65" t="s">
        <v>616</v>
      </c>
      <c r="C57" s="65" t="s">
        <v>314</v>
      </c>
      <c r="D57" s="65" t="s">
        <v>127</v>
      </c>
      <c r="E57" s="66">
        <v>300000</v>
      </c>
      <c r="F57" s="65" t="s">
        <v>666</v>
      </c>
    </row>
    <row r="58" spans="1:6" ht="14.45" hidden="1" x14ac:dyDescent="0.3">
      <c r="A58" s="65" t="s">
        <v>363</v>
      </c>
      <c r="B58" s="65" t="s">
        <v>616</v>
      </c>
      <c r="C58" s="65" t="s">
        <v>314</v>
      </c>
      <c r="D58" s="65" t="s">
        <v>116</v>
      </c>
      <c r="E58" s="66">
        <v>100000</v>
      </c>
      <c r="F58" s="65" t="s">
        <v>667</v>
      </c>
    </row>
    <row r="59" spans="1:6" ht="14.45" hidden="1" x14ac:dyDescent="0.3">
      <c r="A59" s="65" t="s">
        <v>363</v>
      </c>
      <c r="B59" s="65" t="s">
        <v>616</v>
      </c>
      <c r="C59" s="65" t="s">
        <v>314</v>
      </c>
      <c r="D59" s="65" t="s">
        <v>384</v>
      </c>
      <c r="E59" s="66">
        <v>100000</v>
      </c>
      <c r="F59" s="65" t="s">
        <v>668</v>
      </c>
    </row>
    <row r="60" spans="1:6" ht="14.45" hidden="1" x14ac:dyDescent="0.3">
      <c r="A60" s="65" t="s">
        <v>363</v>
      </c>
      <c r="B60" s="65" t="s">
        <v>616</v>
      </c>
      <c r="C60" s="65" t="s">
        <v>314</v>
      </c>
      <c r="D60" s="65" t="s">
        <v>130</v>
      </c>
      <c r="E60" s="66">
        <v>40000</v>
      </c>
      <c r="F60" s="65" t="s">
        <v>669</v>
      </c>
    </row>
    <row r="61" spans="1:6" ht="14.45" hidden="1" x14ac:dyDescent="0.3">
      <c r="A61" s="65" t="s">
        <v>363</v>
      </c>
      <c r="B61" s="65" t="s">
        <v>616</v>
      </c>
      <c r="C61" s="65" t="s">
        <v>314</v>
      </c>
      <c r="D61" s="65" t="s">
        <v>84</v>
      </c>
      <c r="E61" s="66">
        <v>2000</v>
      </c>
      <c r="F61" s="65" t="s">
        <v>670</v>
      </c>
    </row>
    <row r="62" spans="1:6" ht="14.45" hidden="1" x14ac:dyDescent="0.3">
      <c r="A62" s="65" t="s">
        <v>363</v>
      </c>
      <c r="B62" s="65" t="s">
        <v>616</v>
      </c>
      <c r="C62" s="65" t="s">
        <v>314</v>
      </c>
      <c r="D62" s="65" t="s">
        <v>97</v>
      </c>
      <c r="E62" s="66">
        <v>60000</v>
      </c>
      <c r="F62" s="65" t="s">
        <v>671</v>
      </c>
    </row>
    <row r="63" spans="1:6" ht="14.45" hidden="1" x14ac:dyDescent="0.3">
      <c r="A63" s="65" t="s">
        <v>363</v>
      </c>
      <c r="B63" s="65" t="s">
        <v>616</v>
      </c>
      <c r="C63" s="65" t="s">
        <v>314</v>
      </c>
      <c r="D63" s="65" t="s">
        <v>361</v>
      </c>
      <c r="E63" s="66">
        <v>200000</v>
      </c>
      <c r="F63" s="65" t="s">
        <v>672</v>
      </c>
    </row>
    <row r="64" spans="1:6" x14ac:dyDescent="0.25">
      <c r="A64" s="68" t="s">
        <v>673</v>
      </c>
      <c r="B64" s="68" t="s">
        <v>616</v>
      </c>
      <c r="C64" s="68" t="s">
        <v>314</v>
      </c>
      <c r="D64" s="68" t="s">
        <v>701</v>
      </c>
      <c r="E64" s="103">
        <f>E65+E66+E67</f>
        <v>35000</v>
      </c>
      <c r="F64" s="65" t="s">
        <v>1236</v>
      </c>
    </row>
    <row r="65" spans="1:6" ht="14.45" hidden="1" x14ac:dyDescent="0.3">
      <c r="A65" s="65" t="s">
        <v>673</v>
      </c>
      <c r="B65" s="65" t="s">
        <v>616</v>
      </c>
      <c r="C65" s="65" t="s">
        <v>314</v>
      </c>
      <c r="D65" s="65" t="s">
        <v>116</v>
      </c>
      <c r="E65" s="66">
        <v>20000</v>
      </c>
      <c r="F65" s="65" t="s">
        <v>674</v>
      </c>
    </row>
    <row r="66" spans="1:6" ht="14.45" hidden="1" x14ac:dyDescent="0.3">
      <c r="A66" s="65" t="s">
        <v>673</v>
      </c>
      <c r="B66" s="65" t="s">
        <v>616</v>
      </c>
      <c r="C66" s="65" t="s">
        <v>314</v>
      </c>
      <c r="D66" s="65" t="s">
        <v>97</v>
      </c>
      <c r="E66" s="66">
        <v>5000</v>
      </c>
      <c r="F66" s="65" t="s">
        <v>675</v>
      </c>
    </row>
    <row r="67" spans="1:6" ht="14.45" hidden="1" x14ac:dyDescent="0.3">
      <c r="A67" s="65" t="s">
        <v>673</v>
      </c>
      <c r="B67" s="65" t="s">
        <v>616</v>
      </c>
      <c r="C67" s="65" t="s">
        <v>314</v>
      </c>
      <c r="D67" s="65" t="s">
        <v>119</v>
      </c>
      <c r="E67" s="66">
        <v>10000</v>
      </c>
      <c r="F67" s="65" t="s">
        <v>676</v>
      </c>
    </row>
    <row r="68" spans="1:6" x14ac:dyDescent="0.25">
      <c r="A68" s="68" t="s">
        <v>367</v>
      </c>
      <c r="B68" s="68" t="s">
        <v>616</v>
      </c>
      <c r="C68" s="68" t="s">
        <v>314</v>
      </c>
      <c r="D68" s="68" t="s">
        <v>1231</v>
      </c>
      <c r="E68" s="103">
        <f>E69+E70</f>
        <v>12000</v>
      </c>
      <c r="F68" s="65" t="s">
        <v>1237</v>
      </c>
    </row>
    <row r="69" spans="1:6" ht="14.45" hidden="1" x14ac:dyDescent="0.3">
      <c r="A69" s="65" t="s">
        <v>367</v>
      </c>
      <c r="B69" s="65" t="s">
        <v>616</v>
      </c>
      <c r="C69" s="65" t="s">
        <v>314</v>
      </c>
      <c r="D69" s="65" t="s">
        <v>659</v>
      </c>
      <c r="E69" s="66">
        <v>10000</v>
      </c>
      <c r="F69" s="65" t="s">
        <v>677</v>
      </c>
    </row>
    <row r="70" spans="1:6" ht="14.45" hidden="1" x14ac:dyDescent="0.3">
      <c r="A70" s="65" t="s">
        <v>367</v>
      </c>
      <c r="B70" s="65" t="s">
        <v>616</v>
      </c>
      <c r="C70" s="65" t="s">
        <v>314</v>
      </c>
      <c r="D70" s="65" t="s">
        <v>663</v>
      </c>
      <c r="E70" s="66">
        <v>2000</v>
      </c>
      <c r="F70" s="65" t="s">
        <v>678</v>
      </c>
    </row>
    <row r="71" spans="1:6" x14ac:dyDescent="0.25">
      <c r="A71" s="68" t="s">
        <v>367</v>
      </c>
      <c r="B71" s="68" t="s">
        <v>616</v>
      </c>
      <c r="C71" s="68" t="s">
        <v>314</v>
      </c>
      <c r="D71" s="68" t="s">
        <v>701</v>
      </c>
      <c r="E71" s="103">
        <f>E72+E73+E74+E75+E76+E77+E78+E79</f>
        <v>437000</v>
      </c>
      <c r="F71" s="65" t="s">
        <v>1238</v>
      </c>
    </row>
    <row r="72" spans="1:6" ht="14.45" hidden="1" x14ac:dyDescent="0.3">
      <c r="A72" s="65" t="s">
        <v>367</v>
      </c>
      <c r="B72" s="65" t="s">
        <v>616</v>
      </c>
      <c r="C72" s="65" t="s">
        <v>314</v>
      </c>
      <c r="D72" s="65" t="s">
        <v>625</v>
      </c>
      <c r="E72" s="66">
        <v>100000</v>
      </c>
      <c r="F72" s="65" t="s">
        <v>679</v>
      </c>
    </row>
    <row r="73" spans="1:6" ht="14.45" hidden="1" x14ac:dyDescent="0.3">
      <c r="A73" s="65" t="s">
        <v>367</v>
      </c>
      <c r="B73" s="65" t="s">
        <v>616</v>
      </c>
      <c r="C73" s="65" t="s">
        <v>314</v>
      </c>
      <c r="D73" s="65" t="s">
        <v>127</v>
      </c>
      <c r="E73" s="66">
        <v>70000</v>
      </c>
      <c r="F73" s="65" t="s">
        <v>680</v>
      </c>
    </row>
    <row r="74" spans="1:6" ht="14.45" hidden="1" x14ac:dyDescent="0.3">
      <c r="A74" s="65" t="s">
        <v>367</v>
      </c>
      <c r="B74" s="65" t="s">
        <v>616</v>
      </c>
      <c r="C74" s="65" t="s">
        <v>314</v>
      </c>
      <c r="D74" s="65" t="s">
        <v>116</v>
      </c>
      <c r="E74" s="66">
        <v>45000</v>
      </c>
      <c r="F74" s="65" t="s">
        <v>681</v>
      </c>
    </row>
    <row r="75" spans="1:6" ht="14.45" hidden="1" x14ac:dyDescent="0.3">
      <c r="A75" s="65" t="s">
        <v>367</v>
      </c>
      <c r="B75" s="65" t="s">
        <v>616</v>
      </c>
      <c r="C75" s="65" t="s">
        <v>314</v>
      </c>
      <c r="D75" s="65" t="s">
        <v>384</v>
      </c>
      <c r="E75" s="66">
        <v>100000</v>
      </c>
      <c r="F75" s="65" t="s">
        <v>682</v>
      </c>
    </row>
    <row r="76" spans="1:6" ht="14.45" hidden="1" x14ac:dyDescent="0.3">
      <c r="A76" s="65" t="s">
        <v>367</v>
      </c>
      <c r="B76" s="65" t="s">
        <v>616</v>
      </c>
      <c r="C76" s="65" t="s">
        <v>314</v>
      </c>
      <c r="D76" s="65" t="s">
        <v>130</v>
      </c>
      <c r="E76" s="66">
        <v>15000</v>
      </c>
      <c r="F76" s="65" t="s">
        <v>683</v>
      </c>
    </row>
    <row r="77" spans="1:6" ht="14.45" hidden="1" x14ac:dyDescent="0.3">
      <c r="A77" s="65" t="s">
        <v>367</v>
      </c>
      <c r="B77" s="65" t="s">
        <v>616</v>
      </c>
      <c r="C77" s="65" t="s">
        <v>314</v>
      </c>
      <c r="D77" s="65" t="s">
        <v>97</v>
      </c>
      <c r="E77" s="66">
        <v>15000</v>
      </c>
      <c r="F77" s="65" t="s">
        <v>684</v>
      </c>
    </row>
    <row r="78" spans="1:6" ht="14.45" hidden="1" x14ac:dyDescent="0.3">
      <c r="A78" s="65" t="s">
        <v>367</v>
      </c>
      <c r="B78" s="65" t="s">
        <v>616</v>
      </c>
      <c r="C78" s="65" t="s">
        <v>314</v>
      </c>
      <c r="D78" s="65" t="s">
        <v>361</v>
      </c>
      <c r="E78" s="66">
        <v>85000</v>
      </c>
      <c r="F78" s="65" t="s">
        <v>685</v>
      </c>
    </row>
    <row r="79" spans="1:6" ht="14.45" hidden="1" x14ac:dyDescent="0.3">
      <c r="A79" s="65" t="s">
        <v>367</v>
      </c>
      <c r="B79" s="65" t="s">
        <v>616</v>
      </c>
      <c r="C79" s="65" t="s">
        <v>314</v>
      </c>
      <c r="D79" s="65" t="s">
        <v>86</v>
      </c>
      <c r="E79" s="66">
        <v>7000</v>
      </c>
      <c r="F79" s="65" t="s">
        <v>686</v>
      </c>
    </row>
    <row r="80" spans="1:6" x14ac:dyDescent="0.25">
      <c r="A80" s="68" t="s">
        <v>687</v>
      </c>
      <c r="B80" s="68" t="s">
        <v>616</v>
      </c>
      <c r="C80" s="68" t="s">
        <v>70</v>
      </c>
      <c r="D80" s="68" t="s">
        <v>1192</v>
      </c>
      <c r="E80" s="103">
        <f>E81+E82+E83+E84+E85</f>
        <v>118000</v>
      </c>
      <c r="F80" s="65" t="s">
        <v>1239</v>
      </c>
    </row>
    <row r="81" spans="1:6" ht="14.45" hidden="1" x14ac:dyDescent="0.3">
      <c r="A81" s="65" t="s">
        <v>687</v>
      </c>
      <c r="B81" s="65" t="s">
        <v>616</v>
      </c>
      <c r="C81" s="65" t="s">
        <v>70</v>
      </c>
      <c r="D81" s="65" t="s">
        <v>127</v>
      </c>
      <c r="E81" s="66">
        <v>60000</v>
      </c>
      <c r="F81" s="65" t="s">
        <v>688</v>
      </c>
    </row>
    <row r="82" spans="1:6" ht="14.45" hidden="1" x14ac:dyDescent="0.3">
      <c r="A82" s="65" t="s">
        <v>687</v>
      </c>
      <c r="B82" s="65" t="s">
        <v>616</v>
      </c>
      <c r="C82" s="65" t="s">
        <v>70</v>
      </c>
      <c r="D82" s="65" t="s">
        <v>347</v>
      </c>
      <c r="E82" s="66">
        <v>3000</v>
      </c>
      <c r="F82" s="65" t="s">
        <v>689</v>
      </c>
    </row>
    <row r="83" spans="1:6" ht="14.45" hidden="1" x14ac:dyDescent="0.3">
      <c r="A83" s="65" t="s">
        <v>687</v>
      </c>
      <c r="B83" s="65" t="s">
        <v>616</v>
      </c>
      <c r="C83" s="65" t="s">
        <v>70</v>
      </c>
      <c r="D83" s="65" t="s">
        <v>348</v>
      </c>
      <c r="E83" s="66">
        <v>35000</v>
      </c>
      <c r="F83" s="65" t="s">
        <v>690</v>
      </c>
    </row>
    <row r="84" spans="1:6" ht="14.45" hidden="1" x14ac:dyDescent="0.3">
      <c r="A84" s="65" t="s">
        <v>687</v>
      </c>
      <c r="B84" s="65" t="s">
        <v>616</v>
      </c>
      <c r="C84" s="65" t="s">
        <v>70</v>
      </c>
      <c r="D84" s="65" t="s">
        <v>349</v>
      </c>
      <c r="E84" s="66">
        <v>10000</v>
      </c>
      <c r="F84" s="65" t="s">
        <v>691</v>
      </c>
    </row>
    <row r="85" spans="1:6" ht="14.45" hidden="1" x14ac:dyDescent="0.3">
      <c r="A85" s="65" t="s">
        <v>687</v>
      </c>
      <c r="B85" s="65" t="s">
        <v>616</v>
      </c>
      <c r="C85" s="65" t="s">
        <v>70</v>
      </c>
      <c r="D85" s="65" t="s">
        <v>375</v>
      </c>
      <c r="E85" s="66">
        <v>10000</v>
      </c>
      <c r="F85" s="65" t="s">
        <v>692</v>
      </c>
    </row>
    <row r="86" spans="1:6" x14ac:dyDescent="0.25">
      <c r="A86" s="65" t="s">
        <v>693</v>
      </c>
      <c r="B86" s="65" t="s">
        <v>616</v>
      </c>
      <c r="C86" s="65" t="s">
        <v>314</v>
      </c>
      <c r="D86" s="65" t="s">
        <v>97</v>
      </c>
      <c r="E86" s="103">
        <v>200000</v>
      </c>
      <c r="F86" s="65" t="s">
        <v>694</v>
      </c>
    </row>
    <row r="87" spans="1:6" x14ac:dyDescent="0.25">
      <c r="A87" s="65" t="s">
        <v>695</v>
      </c>
      <c r="B87" s="65" t="s">
        <v>616</v>
      </c>
      <c r="C87" s="65" t="s">
        <v>314</v>
      </c>
      <c r="D87" s="65" t="s">
        <v>97</v>
      </c>
      <c r="E87" s="103">
        <v>20000</v>
      </c>
      <c r="F87" s="65" t="s">
        <v>696</v>
      </c>
    </row>
    <row r="88" spans="1:6" x14ac:dyDescent="0.25">
      <c r="A88" s="65" t="s">
        <v>697</v>
      </c>
      <c r="B88" s="65" t="s">
        <v>616</v>
      </c>
      <c r="C88" s="65" t="s">
        <v>314</v>
      </c>
      <c r="D88" s="65" t="s">
        <v>116</v>
      </c>
      <c r="E88" s="103">
        <v>30000</v>
      </c>
      <c r="F88" s="65" t="s">
        <v>698</v>
      </c>
    </row>
    <row r="89" spans="1:6" x14ac:dyDescent="0.25">
      <c r="A89" s="65" t="s">
        <v>699</v>
      </c>
      <c r="B89" s="65" t="s">
        <v>616</v>
      </c>
      <c r="C89" s="65" t="s">
        <v>314</v>
      </c>
      <c r="D89" s="65" t="s">
        <v>116</v>
      </c>
      <c r="E89" s="103">
        <v>20000</v>
      </c>
      <c r="F89" s="65" t="s">
        <v>700</v>
      </c>
    </row>
    <row r="90" spans="1:6" x14ac:dyDescent="0.25">
      <c r="A90" s="68" t="s">
        <v>1334</v>
      </c>
      <c r="B90" s="68" t="s">
        <v>616</v>
      </c>
      <c r="C90" s="68" t="s">
        <v>314</v>
      </c>
      <c r="D90" s="68" t="s">
        <v>701</v>
      </c>
      <c r="E90" s="103">
        <f>E91+E92+E93</f>
        <v>70000</v>
      </c>
      <c r="F90" s="65" t="s">
        <v>702</v>
      </c>
    </row>
    <row r="91" spans="1:6" ht="14.45" hidden="1" x14ac:dyDescent="0.3">
      <c r="A91" s="68" t="s">
        <v>1334</v>
      </c>
      <c r="B91" s="68" t="s">
        <v>616</v>
      </c>
      <c r="C91" s="68" t="s">
        <v>314</v>
      </c>
      <c r="D91" s="68" t="s">
        <v>116</v>
      </c>
      <c r="E91" s="66">
        <v>20000</v>
      </c>
      <c r="F91" s="65" t="s">
        <v>1335</v>
      </c>
    </row>
    <row r="92" spans="1:6" ht="14.45" hidden="1" x14ac:dyDescent="0.3">
      <c r="A92" s="68" t="s">
        <v>1334</v>
      </c>
      <c r="B92" s="68" t="s">
        <v>616</v>
      </c>
      <c r="C92" s="68" t="s">
        <v>314</v>
      </c>
      <c r="D92" s="68" t="s">
        <v>97</v>
      </c>
      <c r="E92" s="66">
        <v>20000</v>
      </c>
      <c r="F92" s="65" t="s">
        <v>1336</v>
      </c>
    </row>
    <row r="93" spans="1:6" ht="14.45" hidden="1" x14ac:dyDescent="0.3">
      <c r="A93" s="68" t="s">
        <v>1334</v>
      </c>
      <c r="B93" s="68" t="s">
        <v>616</v>
      </c>
      <c r="C93" s="68" t="s">
        <v>314</v>
      </c>
      <c r="D93" s="68" t="s">
        <v>119</v>
      </c>
      <c r="E93" s="66">
        <v>30000</v>
      </c>
      <c r="F93" s="65" t="s">
        <v>1337</v>
      </c>
    </row>
    <row r="94" spans="1:6" x14ac:dyDescent="0.25">
      <c r="A94" s="68" t="s">
        <v>111</v>
      </c>
      <c r="B94" s="68" t="s">
        <v>616</v>
      </c>
      <c r="C94" s="68" t="s">
        <v>70</v>
      </c>
      <c r="D94" s="68" t="s">
        <v>97</v>
      </c>
      <c r="E94" s="103">
        <v>11500</v>
      </c>
      <c r="F94" s="65" t="s">
        <v>703</v>
      </c>
    </row>
    <row r="95" spans="1:6" x14ac:dyDescent="0.25">
      <c r="A95" s="68" t="s">
        <v>345</v>
      </c>
      <c r="B95" s="68" t="s">
        <v>616</v>
      </c>
      <c r="C95" s="68" t="s">
        <v>346</v>
      </c>
      <c r="D95" s="68" t="s">
        <v>97</v>
      </c>
      <c r="E95" s="103">
        <v>11500</v>
      </c>
      <c r="F95" s="65" t="s">
        <v>704</v>
      </c>
    </row>
    <row r="96" spans="1:6" x14ac:dyDescent="0.25">
      <c r="A96" s="68" t="s">
        <v>350</v>
      </c>
      <c r="B96" s="68" t="s">
        <v>616</v>
      </c>
      <c r="C96" s="68" t="s">
        <v>351</v>
      </c>
      <c r="D96" s="68" t="s">
        <v>97</v>
      </c>
      <c r="E96" s="103">
        <v>11500</v>
      </c>
      <c r="F96" s="65" t="s">
        <v>706</v>
      </c>
    </row>
    <row r="97" spans="1:6" x14ac:dyDescent="0.25">
      <c r="A97" s="68" t="s">
        <v>353</v>
      </c>
      <c r="B97" s="68" t="s">
        <v>616</v>
      </c>
      <c r="C97" s="68" t="s">
        <v>354</v>
      </c>
      <c r="D97" s="68" t="s">
        <v>97</v>
      </c>
      <c r="E97" s="103">
        <v>11500</v>
      </c>
      <c r="F97" s="65" t="s">
        <v>705</v>
      </c>
    </row>
    <row r="98" spans="1:6" x14ac:dyDescent="0.25">
      <c r="A98" s="68" t="s">
        <v>320</v>
      </c>
      <c r="B98" s="68" t="s">
        <v>616</v>
      </c>
      <c r="C98" s="68" t="s">
        <v>322</v>
      </c>
      <c r="D98" s="68" t="s">
        <v>97</v>
      </c>
      <c r="E98" s="103">
        <v>11500</v>
      </c>
      <c r="F98" s="65" t="s">
        <v>708</v>
      </c>
    </row>
    <row r="99" spans="1:6" x14ac:dyDescent="0.25">
      <c r="A99" s="68" t="s">
        <v>388</v>
      </c>
      <c r="B99" s="68" t="s">
        <v>616</v>
      </c>
      <c r="C99" s="68" t="s">
        <v>329</v>
      </c>
      <c r="D99" s="68" t="s">
        <v>97</v>
      </c>
      <c r="E99" s="103">
        <v>11500</v>
      </c>
      <c r="F99" s="65" t="s">
        <v>709</v>
      </c>
    </row>
    <row r="100" spans="1:6" x14ac:dyDescent="0.25">
      <c r="A100" s="68" t="s">
        <v>328</v>
      </c>
      <c r="B100" s="68" t="s">
        <v>616</v>
      </c>
      <c r="C100" s="68" t="s">
        <v>329</v>
      </c>
      <c r="D100" s="68" t="s">
        <v>97</v>
      </c>
      <c r="E100" s="103">
        <v>11500</v>
      </c>
      <c r="F100" s="65" t="s">
        <v>707</v>
      </c>
    </row>
    <row r="101" spans="1:6" x14ac:dyDescent="0.25">
      <c r="A101" s="68" t="s">
        <v>148</v>
      </c>
      <c r="B101" s="68" t="s">
        <v>616</v>
      </c>
      <c r="C101" s="68" t="s">
        <v>149</v>
      </c>
      <c r="D101" s="68" t="s">
        <v>97</v>
      </c>
      <c r="E101" s="103">
        <v>11500</v>
      </c>
      <c r="F101" s="110" t="s">
        <v>710</v>
      </c>
    </row>
    <row r="102" spans="1:6" s="53" customFormat="1" x14ac:dyDescent="0.25">
      <c r="A102" s="52"/>
      <c r="B102" s="52"/>
      <c r="C102" s="52"/>
      <c r="D102" s="52"/>
      <c r="E102" s="101">
        <f>E13+E22+E27+E37+E38+E39+E40+E41+E45+E49+E55+E64+E68+E71+E80+E86+E87+E88+E89+E90+E94+E95+E97+E96+E100+E98+E99+E101</f>
        <v>10463000</v>
      </c>
      <c r="F102" s="52" t="s">
        <v>1240</v>
      </c>
    </row>
  </sheetData>
  <mergeCells count="3">
    <mergeCell ref="A1:F1"/>
    <mergeCell ref="A2:F2"/>
    <mergeCell ref="A3:F3"/>
  </mergeCells>
  <pageMargins left="0.31496062992125984" right="0.31496062992125984" top="0.78740157480314965" bottom="0.78740157480314965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F19" sqref="F19"/>
    </sheetView>
  </sheetViews>
  <sheetFormatPr defaultRowHeight="15" x14ac:dyDescent="0.25"/>
  <cols>
    <col min="1" max="1" width="11.140625" customWidth="1"/>
    <col min="2" max="2" width="8.42578125" customWidth="1"/>
    <col min="3" max="3" width="8.7109375" customWidth="1"/>
    <col min="4" max="4" width="8" customWidth="1"/>
    <col min="5" max="5" width="15.28515625" style="64" bestFit="1" customWidth="1"/>
    <col min="6" max="6" width="38.140625" bestFit="1" customWidth="1"/>
  </cols>
  <sheetData>
    <row r="1" spans="1:6" x14ac:dyDescent="0.25">
      <c r="A1" s="156" t="s">
        <v>60</v>
      </c>
      <c r="B1" s="156"/>
      <c r="C1" s="156"/>
      <c r="D1" s="156"/>
      <c r="E1" s="156"/>
      <c r="F1" s="156"/>
    </row>
    <row r="2" spans="1:6" x14ac:dyDescent="0.25">
      <c r="A2" s="156" t="s">
        <v>29</v>
      </c>
      <c r="B2" s="156"/>
      <c r="C2" s="156"/>
      <c r="D2" s="156"/>
      <c r="E2" s="156"/>
      <c r="F2" s="156"/>
    </row>
    <row r="3" spans="1:6" x14ac:dyDescent="0.25">
      <c r="A3" s="156" t="s">
        <v>61</v>
      </c>
      <c r="B3" s="156"/>
      <c r="C3" s="156"/>
      <c r="D3" s="156"/>
      <c r="E3" s="156"/>
      <c r="F3" s="156"/>
    </row>
    <row r="5" spans="1:6" s="44" customFormat="1" ht="30" x14ac:dyDescent="0.25">
      <c r="A5" s="47" t="s">
        <v>62</v>
      </c>
      <c r="B5" s="47" t="s">
        <v>63</v>
      </c>
      <c r="C5" s="47" t="s">
        <v>64</v>
      </c>
      <c r="D5" s="47" t="s">
        <v>65</v>
      </c>
      <c r="E5" s="46" t="s">
        <v>66</v>
      </c>
      <c r="F5" s="47" t="s">
        <v>67</v>
      </c>
    </row>
    <row r="6" spans="1:6" s="111" customFormat="1" x14ac:dyDescent="0.25">
      <c r="A6" s="105" t="s">
        <v>111</v>
      </c>
      <c r="B6" s="105" t="s">
        <v>711</v>
      </c>
      <c r="C6" s="105" t="s">
        <v>70</v>
      </c>
      <c r="D6" s="105" t="s">
        <v>1226</v>
      </c>
      <c r="E6" s="102">
        <f>E7+E8</f>
        <v>40300</v>
      </c>
      <c r="F6" s="99" t="s">
        <v>1241</v>
      </c>
    </row>
    <row r="7" spans="1:6" ht="14.45" hidden="1" x14ac:dyDescent="0.3">
      <c r="A7" s="65" t="s">
        <v>111</v>
      </c>
      <c r="B7" s="65" t="s">
        <v>711</v>
      </c>
      <c r="C7" s="65" t="s">
        <v>70</v>
      </c>
      <c r="D7" s="65" t="s">
        <v>71</v>
      </c>
      <c r="E7" s="66">
        <v>300</v>
      </c>
      <c r="F7" s="65" t="s">
        <v>712</v>
      </c>
    </row>
    <row r="8" spans="1:6" ht="14.45" hidden="1" x14ac:dyDescent="0.3">
      <c r="A8" s="65" t="s">
        <v>111</v>
      </c>
      <c r="B8" s="65" t="s">
        <v>711</v>
      </c>
      <c r="C8" s="65" t="s">
        <v>70</v>
      </c>
      <c r="D8" s="65" t="s">
        <v>343</v>
      </c>
      <c r="E8" s="66">
        <v>40000</v>
      </c>
      <c r="F8" s="65" t="s">
        <v>713</v>
      </c>
    </row>
    <row r="9" spans="1:6" ht="14.45" x14ac:dyDescent="0.3">
      <c r="A9" s="65" t="s">
        <v>111</v>
      </c>
      <c r="B9" s="65" t="s">
        <v>711</v>
      </c>
      <c r="C9" s="65" t="s">
        <v>160</v>
      </c>
      <c r="D9" s="65" t="s">
        <v>714</v>
      </c>
      <c r="E9" s="103">
        <v>5000000</v>
      </c>
      <c r="F9" s="85" t="s">
        <v>715</v>
      </c>
    </row>
    <row r="10" spans="1:6" ht="14.45" x14ac:dyDescent="0.3">
      <c r="A10" s="68" t="s">
        <v>1182</v>
      </c>
      <c r="B10" s="68" t="s">
        <v>711</v>
      </c>
      <c r="C10" s="68"/>
      <c r="D10" s="68">
        <v>1361</v>
      </c>
      <c r="E10" s="103">
        <f>E11+E12+E13+E14+E15+E16+E17+E18</f>
        <v>26500</v>
      </c>
      <c r="F10" s="85" t="s">
        <v>753</v>
      </c>
    </row>
    <row r="11" spans="1:6" ht="14.45" hidden="1" x14ac:dyDescent="0.3">
      <c r="A11" s="65" t="s">
        <v>716</v>
      </c>
      <c r="B11" s="65" t="s">
        <v>711</v>
      </c>
      <c r="C11" s="65" t="s">
        <v>160</v>
      </c>
      <c r="D11" s="65" t="s">
        <v>140</v>
      </c>
      <c r="E11" s="66">
        <v>10000</v>
      </c>
      <c r="F11" s="65" t="s">
        <v>717</v>
      </c>
    </row>
    <row r="12" spans="1:6" ht="14.45" hidden="1" x14ac:dyDescent="0.3">
      <c r="A12" s="65" t="s">
        <v>718</v>
      </c>
      <c r="B12" s="65" t="s">
        <v>711</v>
      </c>
      <c r="C12" s="65" t="s">
        <v>160</v>
      </c>
      <c r="D12" s="65" t="s">
        <v>140</v>
      </c>
      <c r="E12" s="66">
        <v>1000</v>
      </c>
      <c r="F12" s="65" t="s">
        <v>719</v>
      </c>
    </row>
    <row r="13" spans="1:6" ht="14.45" hidden="1" x14ac:dyDescent="0.3">
      <c r="A13" s="65" t="s">
        <v>720</v>
      </c>
      <c r="B13" s="65" t="s">
        <v>711</v>
      </c>
      <c r="C13" s="65" t="s">
        <v>160</v>
      </c>
      <c r="D13" s="65" t="s">
        <v>140</v>
      </c>
      <c r="E13" s="66">
        <v>2000</v>
      </c>
      <c r="F13" s="65" t="s">
        <v>721</v>
      </c>
    </row>
    <row r="14" spans="1:6" ht="14.45" hidden="1" x14ac:dyDescent="0.3">
      <c r="A14" s="65" t="s">
        <v>722</v>
      </c>
      <c r="B14" s="65" t="s">
        <v>711</v>
      </c>
      <c r="C14" s="65" t="s">
        <v>160</v>
      </c>
      <c r="D14" s="65" t="s">
        <v>140</v>
      </c>
      <c r="E14" s="66">
        <v>10000</v>
      </c>
      <c r="F14" s="65" t="s">
        <v>723</v>
      </c>
    </row>
    <row r="15" spans="1:6" ht="14.45" hidden="1" x14ac:dyDescent="0.3">
      <c r="A15" s="65" t="s">
        <v>724</v>
      </c>
      <c r="B15" s="65" t="s">
        <v>711</v>
      </c>
      <c r="C15" s="65" t="s">
        <v>160</v>
      </c>
      <c r="D15" s="65" t="s">
        <v>140</v>
      </c>
      <c r="E15" s="66">
        <v>1000</v>
      </c>
      <c r="F15" s="65" t="s">
        <v>725</v>
      </c>
    </row>
    <row r="16" spans="1:6" ht="14.45" hidden="1" x14ac:dyDescent="0.3">
      <c r="A16" s="65" t="s">
        <v>726</v>
      </c>
      <c r="B16" s="65" t="s">
        <v>711</v>
      </c>
      <c r="C16" s="65" t="s">
        <v>160</v>
      </c>
      <c r="D16" s="65" t="s">
        <v>140</v>
      </c>
      <c r="E16" s="66">
        <v>1000</v>
      </c>
      <c r="F16" s="65" t="s">
        <v>727</v>
      </c>
    </row>
    <row r="17" spans="1:6" ht="14.45" hidden="1" x14ac:dyDescent="0.3">
      <c r="A17" s="65" t="s">
        <v>728</v>
      </c>
      <c r="B17" s="65" t="s">
        <v>711</v>
      </c>
      <c r="C17" s="65" t="s">
        <v>160</v>
      </c>
      <c r="D17" s="65" t="s">
        <v>140</v>
      </c>
      <c r="E17" s="66">
        <v>500</v>
      </c>
      <c r="F17" s="65" t="s">
        <v>729</v>
      </c>
    </row>
    <row r="18" spans="1:6" ht="14.45" hidden="1" x14ac:dyDescent="0.3">
      <c r="A18" s="65" t="s">
        <v>730</v>
      </c>
      <c r="B18" s="65" t="s">
        <v>711</v>
      </c>
      <c r="C18" s="65" t="s">
        <v>160</v>
      </c>
      <c r="D18" s="65" t="s">
        <v>140</v>
      </c>
      <c r="E18" s="66">
        <v>1000</v>
      </c>
      <c r="F18" s="65" t="s">
        <v>731</v>
      </c>
    </row>
    <row r="19" spans="1:6" x14ac:dyDescent="0.25">
      <c r="A19" s="65" t="s">
        <v>732</v>
      </c>
      <c r="B19" s="65" t="s">
        <v>711</v>
      </c>
      <c r="C19" s="65" t="s">
        <v>70</v>
      </c>
      <c r="D19" s="65" t="s">
        <v>268</v>
      </c>
      <c r="E19" s="103">
        <v>40000</v>
      </c>
      <c r="F19" s="65" t="s">
        <v>733</v>
      </c>
    </row>
    <row r="20" spans="1:6" s="53" customFormat="1" ht="14.45" x14ac:dyDescent="0.3">
      <c r="A20" s="52"/>
      <c r="B20" s="52"/>
      <c r="C20" s="52"/>
      <c r="D20" s="52"/>
      <c r="E20" s="101">
        <f>E6+E9+E10+E19</f>
        <v>5106800</v>
      </c>
      <c r="F20" s="52" t="s">
        <v>1</v>
      </c>
    </row>
    <row r="22" spans="1:6" s="44" customFormat="1" ht="30" x14ac:dyDescent="0.25">
      <c r="A22" s="47" t="s">
        <v>62</v>
      </c>
      <c r="B22" s="47" t="s">
        <v>63</v>
      </c>
      <c r="C22" s="47" t="s">
        <v>64</v>
      </c>
      <c r="D22" s="47" t="s">
        <v>65</v>
      </c>
      <c r="E22" s="46" t="s">
        <v>66</v>
      </c>
      <c r="F22" s="47" t="s">
        <v>73</v>
      </c>
    </row>
    <row r="23" spans="1:6" s="111" customFormat="1" x14ac:dyDescent="0.25">
      <c r="A23" s="105" t="s">
        <v>111</v>
      </c>
      <c r="B23" s="105" t="s">
        <v>711</v>
      </c>
      <c r="C23" s="105" t="s">
        <v>70</v>
      </c>
      <c r="D23" s="105" t="s">
        <v>1231</v>
      </c>
      <c r="E23" s="102">
        <f>E24+E25+E26+E27</f>
        <v>3852000</v>
      </c>
      <c r="F23" s="99" t="s">
        <v>1242</v>
      </c>
    </row>
    <row r="24" spans="1:6" ht="14.45" hidden="1" x14ac:dyDescent="0.3">
      <c r="A24" s="65" t="s">
        <v>111</v>
      </c>
      <c r="B24" s="65" t="s">
        <v>711</v>
      </c>
      <c r="C24" s="65" t="s">
        <v>70</v>
      </c>
      <c r="D24" s="65" t="s">
        <v>89</v>
      </c>
      <c r="E24" s="66">
        <v>2860000</v>
      </c>
      <c r="F24" s="65" t="s">
        <v>734</v>
      </c>
    </row>
    <row r="25" spans="1:6" ht="14.45" hidden="1" x14ac:dyDescent="0.3">
      <c r="A25" s="65" t="s">
        <v>111</v>
      </c>
      <c r="B25" s="65" t="s">
        <v>711</v>
      </c>
      <c r="C25" s="65" t="s">
        <v>70</v>
      </c>
      <c r="D25" s="65" t="s">
        <v>91</v>
      </c>
      <c r="E25" s="66">
        <v>100000</v>
      </c>
      <c r="F25" s="65" t="s">
        <v>735</v>
      </c>
    </row>
    <row r="26" spans="1:6" ht="14.45" hidden="1" x14ac:dyDescent="0.3">
      <c r="A26" s="65" t="s">
        <v>111</v>
      </c>
      <c r="B26" s="65" t="s">
        <v>711</v>
      </c>
      <c r="C26" s="65" t="s">
        <v>70</v>
      </c>
      <c r="D26" s="65" t="s">
        <v>93</v>
      </c>
      <c r="E26" s="66">
        <v>656000</v>
      </c>
      <c r="F26" s="65" t="s">
        <v>736</v>
      </c>
    </row>
    <row r="27" spans="1:6" ht="14.45" hidden="1" x14ac:dyDescent="0.3">
      <c r="A27" s="65" t="s">
        <v>111</v>
      </c>
      <c r="B27" s="65" t="s">
        <v>711</v>
      </c>
      <c r="C27" s="65" t="s">
        <v>70</v>
      </c>
      <c r="D27" s="65" t="s">
        <v>95</v>
      </c>
      <c r="E27" s="66">
        <v>236000</v>
      </c>
      <c r="F27" s="65" t="s">
        <v>737</v>
      </c>
    </row>
    <row r="28" spans="1:6" ht="14.45" x14ac:dyDescent="0.3">
      <c r="A28" s="68" t="s">
        <v>111</v>
      </c>
      <c r="B28" s="68" t="s">
        <v>711</v>
      </c>
      <c r="C28" s="68" t="s">
        <v>70</v>
      </c>
      <c r="D28" s="68" t="s">
        <v>1192</v>
      </c>
      <c r="E28" s="103">
        <f>E29+E30+E31+E32+E33+E34+E35+E36</f>
        <v>775000</v>
      </c>
      <c r="F28" s="65" t="s">
        <v>1243</v>
      </c>
    </row>
    <row r="29" spans="1:6" ht="14.45" hidden="1" x14ac:dyDescent="0.3">
      <c r="A29" s="65" t="s">
        <v>111</v>
      </c>
      <c r="B29" s="65" t="s">
        <v>711</v>
      </c>
      <c r="C29" s="65" t="s">
        <v>70</v>
      </c>
      <c r="D29" s="65" t="s">
        <v>429</v>
      </c>
      <c r="E29" s="66">
        <v>5000</v>
      </c>
      <c r="F29" s="65" t="s">
        <v>738</v>
      </c>
    </row>
    <row r="30" spans="1:6" ht="14.45" hidden="1" x14ac:dyDescent="0.3">
      <c r="A30" s="65" t="s">
        <v>111</v>
      </c>
      <c r="B30" s="65" t="s">
        <v>711</v>
      </c>
      <c r="C30" s="65" t="s">
        <v>70</v>
      </c>
      <c r="D30" s="65" t="s">
        <v>739</v>
      </c>
      <c r="E30" s="66">
        <v>40000</v>
      </c>
      <c r="F30" s="65" t="s">
        <v>740</v>
      </c>
    </row>
    <row r="31" spans="1:6" ht="14.45" hidden="1" x14ac:dyDescent="0.3">
      <c r="A31" s="65" t="s">
        <v>111</v>
      </c>
      <c r="B31" s="65" t="s">
        <v>711</v>
      </c>
      <c r="C31" s="65" t="s">
        <v>70</v>
      </c>
      <c r="D31" s="65" t="s">
        <v>127</v>
      </c>
      <c r="E31" s="66">
        <v>150000</v>
      </c>
      <c r="F31" s="65" t="s">
        <v>741</v>
      </c>
    </row>
    <row r="32" spans="1:6" ht="14.45" hidden="1" x14ac:dyDescent="0.3">
      <c r="A32" s="65" t="s">
        <v>111</v>
      </c>
      <c r="B32" s="65" t="s">
        <v>711</v>
      </c>
      <c r="C32" s="65" t="s">
        <v>70</v>
      </c>
      <c r="D32" s="65" t="s">
        <v>529</v>
      </c>
      <c r="E32" s="66">
        <v>20000</v>
      </c>
      <c r="F32" s="65" t="s">
        <v>742</v>
      </c>
    </row>
    <row r="33" spans="1:6" ht="14.45" hidden="1" x14ac:dyDescent="0.3">
      <c r="A33" s="65" t="s">
        <v>111</v>
      </c>
      <c r="B33" s="65" t="s">
        <v>711</v>
      </c>
      <c r="C33" s="65" t="s">
        <v>70</v>
      </c>
      <c r="D33" s="65" t="s">
        <v>116</v>
      </c>
      <c r="E33" s="66">
        <v>180000</v>
      </c>
      <c r="F33" s="65" t="s">
        <v>743</v>
      </c>
    </row>
    <row r="34" spans="1:6" ht="14.45" hidden="1" x14ac:dyDescent="0.3">
      <c r="A34" s="65" t="s">
        <v>111</v>
      </c>
      <c r="B34" s="65" t="s">
        <v>711</v>
      </c>
      <c r="C34" s="65" t="s">
        <v>70</v>
      </c>
      <c r="D34" s="65" t="s">
        <v>455</v>
      </c>
      <c r="E34" s="66">
        <v>200000</v>
      </c>
      <c r="F34" s="65" t="s">
        <v>744</v>
      </c>
    </row>
    <row r="35" spans="1:6" ht="14.45" hidden="1" x14ac:dyDescent="0.3">
      <c r="A35" s="65" t="s">
        <v>111</v>
      </c>
      <c r="B35" s="65" t="s">
        <v>711</v>
      </c>
      <c r="C35" s="65" t="s">
        <v>70</v>
      </c>
      <c r="D35" s="65" t="s">
        <v>97</v>
      </c>
      <c r="E35" s="66">
        <v>100000</v>
      </c>
      <c r="F35" s="65" t="s">
        <v>746</v>
      </c>
    </row>
    <row r="36" spans="1:6" ht="14.45" hidden="1" x14ac:dyDescent="0.3">
      <c r="A36" s="65" t="s">
        <v>111</v>
      </c>
      <c r="B36" s="65" t="s">
        <v>711</v>
      </c>
      <c r="C36" s="65" t="s">
        <v>70</v>
      </c>
      <c r="D36" s="65" t="s">
        <v>361</v>
      </c>
      <c r="E36" s="66">
        <v>80000</v>
      </c>
      <c r="F36" s="65" t="s">
        <v>747</v>
      </c>
    </row>
    <row r="37" spans="1:6" x14ac:dyDescent="0.25">
      <c r="A37" s="65" t="s">
        <v>111</v>
      </c>
      <c r="B37" s="65" t="s">
        <v>711</v>
      </c>
      <c r="C37" s="65" t="s">
        <v>371</v>
      </c>
      <c r="D37" s="65" t="s">
        <v>132</v>
      </c>
      <c r="E37" s="103">
        <v>170000</v>
      </c>
      <c r="F37" s="65" t="s">
        <v>745</v>
      </c>
    </row>
    <row r="38" spans="1:6" ht="14.45" x14ac:dyDescent="0.3">
      <c r="A38" s="65" t="s">
        <v>111</v>
      </c>
      <c r="B38" s="65" t="s">
        <v>711</v>
      </c>
      <c r="C38" s="65" t="s">
        <v>99</v>
      </c>
      <c r="D38" s="65" t="s">
        <v>100</v>
      </c>
      <c r="E38" s="103">
        <v>35000</v>
      </c>
      <c r="F38" s="65" t="s">
        <v>748</v>
      </c>
    </row>
    <row r="39" spans="1:6" x14ac:dyDescent="0.25">
      <c r="A39" s="65" t="s">
        <v>111</v>
      </c>
      <c r="B39" s="65" t="s">
        <v>711</v>
      </c>
      <c r="C39" s="65" t="s">
        <v>70</v>
      </c>
      <c r="D39" s="65" t="s">
        <v>102</v>
      </c>
      <c r="E39" s="103">
        <v>15000</v>
      </c>
      <c r="F39" s="65" t="s">
        <v>749</v>
      </c>
    </row>
    <row r="40" spans="1:6" x14ac:dyDescent="0.25">
      <c r="A40" s="68" t="s">
        <v>750</v>
      </c>
      <c r="B40" s="68" t="s">
        <v>711</v>
      </c>
      <c r="C40" s="68" t="s">
        <v>371</v>
      </c>
      <c r="D40" s="68" t="s">
        <v>1192</v>
      </c>
      <c r="E40" s="103">
        <f>E41+E42</f>
        <v>15000</v>
      </c>
      <c r="F40" s="65" t="s">
        <v>1244</v>
      </c>
    </row>
    <row r="41" spans="1:6" ht="14.45" hidden="1" x14ac:dyDescent="0.3">
      <c r="A41" s="65" t="s">
        <v>750</v>
      </c>
      <c r="B41" s="65" t="s">
        <v>711</v>
      </c>
      <c r="C41" s="65" t="s">
        <v>371</v>
      </c>
      <c r="D41" s="65" t="s">
        <v>116</v>
      </c>
      <c r="E41" s="66">
        <v>5000</v>
      </c>
      <c r="F41" s="65" t="s">
        <v>751</v>
      </c>
    </row>
    <row r="42" spans="1:6" ht="14.45" hidden="1" x14ac:dyDescent="0.3">
      <c r="A42" s="65" t="s">
        <v>750</v>
      </c>
      <c r="B42" s="65" t="s">
        <v>711</v>
      </c>
      <c r="C42" s="65" t="s">
        <v>371</v>
      </c>
      <c r="D42" s="65" t="s">
        <v>121</v>
      </c>
      <c r="E42" s="66">
        <v>10000</v>
      </c>
      <c r="F42" s="65" t="s">
        <v>752</v>
      </c>
    </row>
    <row r="43" spans="1:6" s="113" customFormat="1" ht="14.45" x14ac:dyDescent="0.3">
      <c r="A43" s="68" t="s">
        <v>716</v>
      </c>
      <c r="B43" s="68" t="s">
        <v>711</v>
      </c>
      <c r="C43" s="68" t="s">
        <v>70</v>
      </c>
      <c r="D43" s="68" t="s">
        <v>97</v>
      </c>
      <c r="E43" s="103">
        <v>5000</v>
      </c>
      <c r="F43" s="112" t="s">
        <v>753</v>
      </c>
    </row>
    <row r="44" spans="1:6" s="113" customFormat="1" x14ac:dyDescent="0.25">
      <c r="A44" s="112"/>
      <c r="B44" s="112"/>
      <c r="C44" s="112"/>
      <c r="D44" s="112"/>
      <c r="E44" s="101">
        <f>E23+E28+E37+E38+E39+E40+E43</f>
        <v>4867000</v>
      </c>
      <c r="F44" s="101" t="s">
        <v>1</v>
      </c>
    </row>
  </sheetData>
  <mergeCells count="3">
    <mergeCell ref="A1:F1"/>
    <mergeCell ref="A2:F2"/>
    <mergeCell ref="A3:F3"/>
  </mergeCells>
  <pageMargins left="0.31496062992125984" right="0.31496062992125984" top="0.78740157480314965" bottom="0.78740157480314965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F19" sqref="F19"/>
    </sheetView>
  </sheetViews>
  <sheetFormatPr defaultRowHeight="15" x14ac:dyDescent="0.25"/>
  <cols>
    <col min="1" max="1" width="11.140625" customWidth="1"/>
    <col min="2" max="2" width="8.42578125" customWidth="1"/>
    <col min="3" max="3" width="8.7109375" customWidth="1"/>
    <col min="4" max="4" width="8" customWidth="1"/>
    <col min="5" max="5" width="16.28515625" style="64" bestFit="1" customWidth="1"/>
    <col min="6" max="6" width="44.85546875" customWidth="1"/>
  </cols>
  <sheetData>
    <row r="1" spans="1:6" x14ac:dyDescent="0.25">
      <c r="A1" s="156" t="s">
        <v>60</v>
      </c>
      <c r="B1" s="156"/>
      <c r="C1" s="156"/>
      <c r="D1" s="156"/>
      <c r="E1" s="156"/>
      <c r="F1" s="156"/>
    </row>
    <row r="2" spans="1:6" x14ac:dyDescent="0.25">
      <c r="A2" s="156" t="s">
        <v>57</v>
      </c>
      <c r="B2" s="156"/>
      <c r="C2" s="156"/>
      <c r="D2" s="156"/>
      <c r="E2" s="156"/>
      <c r="F2" s="156"/>
    </row>
    <row r="3" spans="1:6" x14ac:dyDescent="0.25">
      <c r="A3" s="156" t="s">
        <v>61</v>
      </c>
      <c r="B3" s="156"/>
      <c r="C3" s="156"/>
      <c r="D3" s="156"/>
      <c r="E3" s="156"/>
      <c r="F3" s="156"/>
    </row>
    <row r="5" spans="1:6" s="89" customFormat="1" ht="30" x14ac:dyDescent="0.25">
      <c r="A5" s="47" t="s">
        <v>62</v>
      </c>
      <c r="B5" s="47" t="s">
        <v>63</v>
      </c>
      <c r="C5" s="47" t="s">
        <v>64</v>
      </c>
      <c r="D5" s="47" t="s">
        <v>65</v>
      </c>
      <c r="E5" s="46" t="s">
        <v>66</v>
      </c>
      <c r="F5" s="47" t="s">
        <v>67</v>
      </c>
    </row>
    <row r="6" spans="1:6" s="114" customFormat="1" x14ac:dyDescent="0.25">
      <c r="A6" s="105" t="s">
        <v>758</v>
      </c>
      <c r="B6" s="105" t="s">
        <v>755</v>
      </c>
      <c r="C6" s="105" t="s">
        <v>335</v>
      </c>
      <c r="D6" s="105" t="s">
        <v>1245</v>
      </c>
      <c r="E6" s="102">
        <f>E7+E8</f>
        <v>100000</v>
      </c>
      <c r="F6" s="99" t="s">
        <v>759</v>
      </c>
    </row>
    <row r="7" spans="1:6" ht="14.45" hidden="1" x14ac:dyDescent="0.3">
      <c r="A7" s="65" t="s">
        <v>758</v>
      </c>
      <c r="B7" s="65" t="s">
        <v>755</v>
      </c>
      <c r="C7" s="65" t="s">
        <v>335</v>
      </c>
      <c r="D7" s="65" t="s">
        <v>327</v>
      </c>
      <c r="E7" s="66">
        <v>80000</v>
      </c>
      <c r="F7" s="65" t="s">
        <v>759</v>
      </c>
    </row>
    <row r="8" spans="1:6" ht="14.45" hidden="1" x14ac:dyDescent="0.3">
      <c r="A8" s="65" t="s">
        <v>758</v>
      </c>
      <c r="B8" s="65" t="s">
        <v>755</v>
      </c>
      <c r="C8" s="65" t="s">
        <v>335</v>
      </c>
      <c r="D8" s="65" t="s">
        <v>183</v>
      </c>
      <c r="E8" s="66">
        <v>20000</v>
      </c>
      <c r="F8" s="65" t="s">
        <v>759</v>
      </c>
    </row>
    <row r="9" spans="1:6" x14ac:dyDescent="0.25">
      <c r="A9" s="65" t="s">
        <v>760</v>
      </c>
      <c r="B9" s="65" t="s">
        <v>755</v>
      </c>
      <c r="C9" s="65" t="s">
        <v>160</v>
      </c>
      <c r="D9" s="65" t="s">
        <v>620</v>
      </c>
      <c r="E9" s="103">
        <v>10000</v>
      </c>
      <c r="F9" s="65" t="s">
        <v>761</v>
      </c>
    </row>
    <row r="10" spans="1:6" x14ac:dyDescent="0.25">
      <c r="A10" s="65" t="s">
        <v>762</v>
      </c>
      <c r="B10" s="65" t="s">
        <v>755</v>
      </c>
      <c r="C10" s="65" t="s">
        <v>241</v>
      </c>
      <c r="D10" s="65" t="s">
        <v>763</v>
      </c>
      <c r="E10" s="103">
        <v>746000</v>
      </c>
      <c r="F10" s="65" t="s">
        <v>764</v>
      </c>
    </row>
    <row r="11" spans="1:6" x14ac:dyDescent="0.25">
      <c r="A11" s="65" t="s">
        <v>765</v>
      </c>
      <c r="B11" s="65" t="s">
        <v>755</v>
      </c>
      <c r="C11" s="65" t="s">
        <v>241</v>
      </c>
      <c r="D11" s="65" t="s">
        <v>763</v>
      </c>
      <c r="E11" s="103">
        <v>696000</v>
      </c>
      <c r="F11" s="65" t="s">
        <v>766</v>
      </c>
    </row>
    <row r="12" spans="1:6" x14ac:dyDescent="0.25">
      <c r="A12" s="65" t="s">
        <v>767</v>
      </c>
      <c r="B12" s="65" t="s">
        <v>755</v>
      </c>
      <c r="C12" s="65" t="s">
        <v>553</v>
      </c>
      <c r="D12" s="65" t="s">
        <v>763</v>
      </c>
      <c r="E12" s="103">
        <v>41000</v>
      </c>
      <c r="F12" s="65" t="s">
        <v>768</v>
      </c>
    </row>
    <row r="13" spans="1:6" x14ac:dyDescent="0.25">
      <c r="A13" s="65" t="s">
        <v>769</v>
      </c>
      <c r="B13" s="65" t="s">
        <v>755</v>
      </c>
      <c r="C13" s="65" t="s">
        <v>313</v>
      </c>
      <c r="D13" s="65" t="s">
        <v>763</v>
      </c>
      <c r="E13" s="103">
        <v>24000</v>
      </c>
      <c r="F13" s="65" t="s">
        <v>770</v>
      </c>
    </row>
    <row r="14" spans="1:6" x14ac:dyDescent="0.25">
      <c r="A14" s="65" t="s">
        <v>771</v>
      </c>
      <c r="B14" s="65" t="s">
        <v>755</v>
      </c>
      <c r="C14" s="65" t="s">
        <v>313</v>
      </c>
      <c r="D14" s="65" t="s">
        <v>763</v>
      </c>
      <c r="E14" s="103">
        <v>134000</v>
      </c>
      <c r="F14" s="65" t="s">
        <v>772</v>
      </c>
    </row>
    <row r="15" spans="1:6" x14ac:dyDescent="0.25">
      <c r="A15" s="65" t="s">
        <v>773</v>
      </c>
      <c r="B15" s="65" t="s">
        <v>755</v>
      </c>
      <c r="C15" s="65" t="s">
        <v>313</v>
      </c>
      <c r="D15" s="65" t="s">
        <v>763</v>
      </c>
      <c r="E15" s="103">
        <v>65000</v>
      </c>
      <c r="F15" s="65" t="s">
        <v>774</v>
      </c>
    </row>
    <row r="16" spans="1:6" x14ac:dyDescent="0.25">
      <c r="A16" s="65" t="s">
        <v>775</v>
      </c>
      <c r="B16" s="65" t="s">
        <v>755</v>
      </c>
      <c r="C16" s="65" t="s">
        <v>313</v>
      </c>
      <c r="D16" s="65" t="s">
        <v>763</v>
      </c>
      <c r="E16" s="103">
        <v>90000</v>
      </c>
      <c r="F16" s="65" t="s">
        <v>776</v>
      </c>
    </row>
    <row r="17" spans="1:6" s="53" customFormat="1" ht="14.45" x14ac:dyDescent="0.3">
      <c r="A17" s="52"/>
      <c r="B17" s="52"/>
      <c r="C17" s="52"/>
      <c r="D17" s="52"/>
      <c r="E17" s="101">
        <f>E6+E9+E10+E11+E12+E13+E14+E15+E16</f>
        <v>1906000</v>
      </c>
      <c r="F17" s="52" t="s">
        <v>1</v>
      </c>
    </row>
    <row r="19" spans="1:6" s="89" customFormat="1" ht="30" x14ac:dyDescent="0.25">
      <c r="A19" s="47" t="s">
        <v>62</v>
      </c>
      <c r="B19" s="47" t="s">
        <v>63</v>
      </c>
      <c r="C19" s="47" t="s">
        <v>64</v>
      </c>
      <c r="D19" s="47" t="s">
        <v>65</v>
      </c>
      <c r="E19" s="46" t="s">
        <v>66</v>
      </c>
      <c r="F19" s="47" t="s">
        <v>73</v>
      </c>
    </row>
    <row r="20" spans="1:6" s="114" customFormat="1" x14ac:dyDescent="0.25">
      <c r="A20" s="105" t="s">
        <v>777</v>
      </c>
      <c r="B20" s="105" t="s">
        <v>755</v>
      </c>
      <c r="C20" s="105" t="s">
        <v>70</v>
      </c>
      <c r="D20" s="105" t="s">
        <v>1231</v>
      </c>
      <c r="E20" s="102">
        <f>E21+E22+E23+E24</f>
        <v>2046000</v>
      </c>
      <c r="F20" s="99" t="s">
        <v>1246</v>
      </c>
    </row>
    <row r="21" spans="1:6" ht="14.45" hidden="1" x14ac:dyDescent="0.3">
      <c r="A21" s="65" t="s">
        <v>777</v>
      </c>
      <c r="B21" s="65" t="s">
        <v>755</v>
      </c>
      <c r="C21" s="65" t="s">
        <v>70</v>
      </c>
      <c r="D21" s="65" t="s">
        <v>89</v>
      </c>
      <c r="E21" s="66">
        <v>1520000</v>
      </c>
      <c r="F21" s="65" t="s">
        <v>778</v>
      </c>
    </row>
    <row r="22" spans="1:6" ht="14.45" hidden="1" x14ac:dyDescent="0.3">
      <c r="A22" s="65" t="s">
        <v>777</v>
      </c>
      <c r="B22" s="65" t="s">
        <v>755</v>
      </c>
      <c r="C22" s="65" t="s">
        <v>70</v>
      </c>
      <c r="D22" s="65" t="s">
        <v>91</v>
      </c>
      <c r="E22" s="66">
        <v>10000</v>
      </c>
      <c r="F22" s="65" t="s">
        <v>779</v>
      </c>
    </row>
    <row r="23" spans="1:6" ht="14.45" hidden="1" x14ac:dyDescent="0.3">
      <c r="A23" s="65" t="s">
        <v>777</v>
      </c>
      <c r="B23" s="65" t="s">
        <v>755</v>
      </c>
      <c r="C23" s="65" t="s">
        <v>70</v>
      </c>
      <c r="D23" s="65" t="s">
        <v>93</v>
      </c>
      <c r="E23" s="66">
        <v>380000</v>
      </c>
      <c r="F23" s="65" t="s">
        <v>780</v>
      </c>
    </row>
    <row r="24" spans="1:6" ht="14.45" hidden="1" x14ac:dyDescent="0.3">
      <c r="A24" s="65" t="s">
        <v>777</v>
      </c>
      <c r="B24" s="65" t="s">
        <v>755</v>
      </c>
      <c r="C24" s="65" t="s">
        <v>70</v>
      </c>
      <c r="D24" s="65" t="s">
        <v>95</v>
      </c>
      <c r="E24" s="66">
        <v>136000</v>
      </c>
      <c r="F24" s="65" t="s">
        <v>781</v>
      </c>
    </row>
    <row r="25" spans="1:6" x14ac:dyDescent="0.25">
      <c r="A25" s="65" t="s">
        <v>777</v>
      </c>
      <c r="B25" s="65" t="s">
        <v>755</v>
      </c>
      <c r="C25" s="65" t="s">
        <v>99</v>
      </c>
      <c r="D25" s="65" t="s">
        <v>100</v>
      </c>
      <c r="E25" s="103">
        <v>21000</v>
      </c>
      <c r="F25" s="65" t="s">
        <v>782</v>
      </c>
    </row>
    <row r="26" spans="1:6" x14ac:dyDescent="0.25">
      <c r="A26" s="65" t="s">
        <v>777</v>
      </c>
      <c r="B26" s="65" t="s">
        <v>755</v>
      </c>
      <c r="C26" s="65" t="s">
        <v>70</v>
      </c>
      <c r="D26" s="65" t="s">
        <v>102</v>
      </c>
      <c r="E26" s="103">
        <v>12000</v>
      </c>
      <c r="F26" s="65" t="s">
        <v>783</v>
      </c>
    </row>
    <row r="27" spans="1:6" x14ac:dyDescent="0.25">
      <c r="A27" s="65" t="s">
        <v>754</v>
      </c>
      <c r="B27" s="65" t="s">
        <v>755</v>
      </c>
      <c r="C27" s="65" t="s">
        <v>241</v>
      </c>
      <c r="D27" s="65" t="s">
        <v>242</v>
      </c>
      <c r="E27" s="103">
        <v>3421000</v>
      </c>
      <c r="F27" s="65" t="s">
        <v>784</v>
      </c>
    </row>
    <row r="28" spans="1:6" x14ac:dyDescent="0.25">
      <c r="A28" s="65" t="s">
        <v>756</v>
      </c>
      <c r="B28" s="65" t="s">
        <v>755</v>
      </c>
      <c r="C28" s="65" t="s">
        <v>241</v>
      </c>
      <c r="D28" s="65" t="s">
        <v>242</v>
      </c>
      <c r="E28" s="103">
        <v>2666000</v>
      </c>
      <c r="F28" s="65" t="s">
        <v>785</v>
      </c>
    </row>
    <row r="29" spans="1:6" x14ac:dyDescent="0.25">
      <c r="A29" s="65" t="s">
        <v>786</v>
      </c>
      <c r="B29" s="65" t="s">
        <v>755</v>
      </c>
      <c r="C29" s="65" t="s">
        <v>553</v>
      </c>
      <c r="D29" s="65" t="s">
        <v>242</v>
      </c>
      <c r="E29" s="103">
        <v>60000</v>
      </c>
      <c r="F29" s="65" t="s">
        <v>787</v>
      </c>
    </row>
    <row r="30" spans="1:6" x14ac:dyDescent="0.25">
      <c r="A30" s="65" t="s">
        <v>757</v>
      </c>
      <c r="B30" s="65" t="s">
        <v>755</v>
      </c>
      <c r="C30" s="65" t="s">
        <v>313</v>
      </c>
      <c r="D30" s="65" t="s">
        <v>242</v>
      </c>
      <c r="E30" s="103">
        <v>663000</v>
      </c>
      <c r="F30" s="65" t="s">
        <v>788</v>
      </c>
    </row>
    <row r="31" spans="1:6" x14ac:dyDescent="0.25">
      <c r="A31" s="65" t="s">
        <v>789</v>
      </c>
      <c r="B31" s="65" t="s">
        <v>755</v>
      </c>
      <c r="C31" s="65" t="s">
        <v>313</v>
      </c>
      <c r="D31" s="65" t="s">
        <v>242</v>
      </c>
      <c r="E31" s="103">
        <v>552000</v>
      </c>
      <c r="F31" s="85" t="s">
        <v>790</v>
      </c>
    </row>
    <row r="32" spans="1:6" x14ac:dyDescent="0.25">
      <c r="A32" s="65" t="s">
        <v>791</v>
      </c>
      <c r="B32" s="65" t="s">
        <v>755</v>
      </c>
      <c r="C32" s="65" t="s">
        <v>313</v>
      </c>
      <c r="D32" s="65" t="s">
        <v>242</v>
      </c>
      <c r="E32" s="103">
        <v>1353000</v>
      </c>
      <c r="F32" s="85" t="s">
        <v>792</v>
      </c>
    </row>
    <row r="33" spans="1:7" x14ac:dyDescent="0.25">
      <c r="A33" s="65" t="s">
        <v>793</v>
      </c>
      <c r="B33" s="65" t="s">
        <v>755</v>
      </c>
      <c r="C33" s="65" t="s">
        <v>313</v>
      </c>
      <c r="D33" s="65" t="s">
        <v>242</v>
      </c>
      <c r="E33" s="103">
        <v>1277000</v>
      </c>
      <c r="F33" s="85" t="s">
        <v>794</v>
      </c>
    </row>
    <row r="34" spans="1:7" x14ac:dyDescent="0.25">
      <c r="A34" s="68" t="s">
        <v>795</v>
      </c>
      <c r="B34" s="68" t="s">
        <v>755</v>
      </c>
      <c r="C34" s="68" t="s">
        <v>371</v>
      </c>
      <c r="D34" s="68" t="s">
        <v>1192</v>
      </c>
      <c r="E34" s="103">
        <f>E35+E36+E37</f>
        <v>10000</v>
      </c>
      <c r="F34" s="85" t="s">
        <v>1247</v>
      </c>
    </row>
    <row r="35" spans="1:7" ht="14.45" hidden="1" x14ac:dyDescent="0.3">
      <c r="A35" s="65" t="s">
        <v>795</v>
      </c>
      <c r="B35" s="65" t="s">
        <v>755</v>
      </c>
      <c r="C35" s="65" t="s">
        <v>371</v>
      </c>
      <c r="D35" s="65" t="s">
        <v>116</v>
      </c>
      <c r="E35" s="66">
        <v>3000</v>
      </c>
      <c r="F35" s="65" t="s">
        <v>796</v>
      </c>
    </row>
    <row r="36" spans="1:7" ht="14.45" hidden="1" x14ac:dyDescent="0.3">
      <c r="A36" s="65" t="s">
        <v>795</v>
      </c>
      <c r="B36" s="65" t="s">
        <v>755</v>
      </c>
      <c r="C36" s="65" t="s">
        <v>371</v>
      </c>
      <c r="D36" s="65" t="s">
        <v>119</v>
      </c>
      <c r="E36" s="66">
        <v>5000</v>
      </c>
      <c r="F36" s="65" t="s">
        <v>797</v>
      </c>
    </row>
    <row r="37" spans="1:7" ht="14.45" hidden="1" x14ac:dyDescent="0.3">
      <c r="A37" s="65" t="s">
        <v>795</v>
      </c>
      <c r="B37" s="65" t="s">
        <v>755</v>
      </c>
      <c r="C37" s="65" t="s">
        <v>371</v>
      </c>
      <c r="D37" s="65" t="s">
        <v>121</v>
      </c>
      <c r="E37" s="66">
        <v>2000</v>
      </c>
      <c r="F37" s="65" t="s">
        <v>798</v>
      </c>
    </row>
    <row r="38" spans="1:7" x14ac:dyDescent="0.25">
      <c r="A38" s="65" t="s">
        <v>799</v>
      </c>
      <c r="B38" s="65" t="s">
        <v>755</v>
      </c>
      <c r="C38" s="65" t="s">
        <v>371</v>
      </c>
      <c r="D38" s="65" t="s">
        <v>116</v>
      </c>
      <c r="E38" s="103">
        <v>10000</v>
      </c>
      <c r="F38" s="65" t="s">
        <v>800</v>
      </c>
    </row>
    <row r="39" spans="1:7" x14ac:dyDescent="0.25">
      <c r="A39" s="68" t="s">
        <v>801</v>
      </c>
      <c r="B39" s="68" t="s">
        <v>755</v>
      </c>
      <c r="C39" s="68" t="s">
        <v>802</v>
      </c>
      <c r="D39" s="68" t="s">
        <v>1249</v>
      </c>
      <c r="E39" s="103">
        <f>E40+E41</f>
        <v>40000</v>
      </c>
      <c r="F39" s="65" t="s">
        <v>1248</v>
      </c>
    </row>
    <row r="40" spans="1:7" ht="14.45" hidden="1" x14ac:dyDescent="0.3">
      <c r="A40" s="65" t="s">
        <v>801</v>
      </c>
      <c r="B40" s="65" t="s">
        <v>755</v>
      </c>
      <c r="C40" s="65" t="s">
        <v>802</v>
      </c>
      <c r="D40" s="65" t="s">
        <v>230</v>
      </c>
      <c r="E40" s="60">
        <v>8000</v>
      </c>
      <c r="F40" s="85" t="s">
        <v>803</v>
      </c>
      <c r="G40" s="57"/>
    </row>
    <row r="41" spans="1:7" ht="14.45" hidden="1" x14ac:dyDescent="0.3">
      <c r="A41" s="65" t="s">
        <v>801</v>
      </c>
      <c r="B41" s="65" t="s">
        <v>755</v>
      </c>
      <c r="C41" s="65" t="s">
        <v>802</v>
      </c>
      <c r="D41" s="65" t="s">
        <v>240</v>
      </c>
      <c r="E41" s="60">
        <v>32000</v>
      </c>
      <c r="F41" s="85" t="s">
        <v>803</v>
      </c>
      <c r="G41" s="57"/>
    </row>
    <row r="42" spans="1:7" x14ac:dyDescent="0.25">
      <c r="A42" s="65" t="s">
        <v>801</v>
      </c>
      <c r="B42" s="65" t="s">
        <v>755</v>
      </c>
      <c r="C42" s="65" t="s">
        <v>804</v>
      </c>
      <c r="D42" s="65" t="s">
        <v>240</v>
      </c>
      <c r="E42" s="103">
        <v>756000</v>
      </c>
      <c r="F42" s="65" t="s">
        <v>805</v>
      </c>
    </row>
    <row r="43" spans="1:7" x14ac:dyDescent="0.25">
      <c r="A43" s="65" t="s">
        <v>801</v>
      </c>
      <c r="B43" s="65" t="s">
        <v>755</v>
      </c>
      <c r="C43" s="65" t="s">
        <v>806</v>
      </c>
      <c r="D43" s="65" t="s">
        <v>807</v>
      </c>
      <c r="E43" s="103">
        <v>30000</v>
      </c>
      <c r="F43" s="65" t="s">
        <v>808</v>
      </c>
    </row>
    <row r="44" spans="1:7" x14ac:dyDescent="0.25">
      <c r="A44" s="65" t="s">
        <v>758</v>
      </c>
      <c r="B44" s="65" t="s">
        <v>755</v>
      </c>
      <c r="C44" s="65" t="s">
        <v>335</v>
      </c>
      <c r="D44" s="65" t="s">
        <v>809</v>
      </c>
      <c r="E44" s="98">
        <v>270000</v>
      </c>
      <c r="F44" s="85" t="s">
        <v>759</v>
      </c>
    </row>
    <row r="45" spans="1:7" x14ac:dyDescent="0.25">
      <c r="A45" s="118" t="s">
        <v>760</v>
      </c>
      <c r="B45" s="118" t="s">
        <v>755</v>
      </c>
      <c r="C45" s="118" t="s">
        <v>810</v>
      </c>
      <c r="D45" s="118" t="s">
        <v>811</v>
      </c>
      <c r="E45" s="119">
        <f>25000+100000</f>
        <v>125000</v>
      </c>
      <c r="F45" s="120" t="s">
        <v>812</v>
      </c>
    </row>
    <row r="46" spans="1:7" x14ac:dyDescent="0.25">
      <c r="A46" s="65" t="s">
        <v>762</v>
      </c>
      <c r="B46" s="65" t="s">
        <v>755</v>
      </c>
      <c r="C46" s="65" t="s">
        <v>241</v>
      </c>
      <c r="D46" s="65" t="s">
        <v>242</v>
      </c>
      <c r="E46" s="103">
        <v>746000</v>
      </c>
      <c r="F46" s="65" t="s">
        <v>764</v>
      </c>
    </row>
    <row r="47" spans="1:7" x14ac:dyDescent="0.25">
      <c r="A47" s="65" t="s">
        <v>765</v>
      </c>
      <c r="B47" s="65" t="s">
        <v>755</v>
      </c>
      <c r="C47" s="65" t="s">
        <v>241</v>
      </c>
      <c r="D47" s="65" t="s">
        <v>242</v>
      </c>
      <c r="E47" s="103">
        <v>696000</v>
      </c>
      <c r="F47" s="65" t="s">
        <v>766</v>
      </c>
    </row>
    <row r="48" spans="1:7" x14ac:dyDescent="0.25">
      <c r="A48" s="65" t="s">
        <v>767</v>
      </c>
      <c r="B48" s="65" t="s">
        <v>755</v>
      </c>
      <c r="C48" s="65" t="s">
        <v>553</v>
      </c>
      <c r="D48" s="65" t="s">
        <v>242</v>
      </c>
      <c r="E48" s="103">
        <v>41000</v>
      </c>
      <c r="F48" s="65" t="s">
        <v>768</v>
      </c>
    </row>
    <row r="49" spans="1:6" x14ac:dyDescent="0.25">
      <c r="A49" s="65" t="s">
        <v>769</v>
      </c>
      <c r="B49" s="65" t="s">
        <v>755</v>
      </c>
      <c r="C49" s="65" t="s">
        <v>313</v>
      </c>
      <c r="D49" s="65" t="s">
        <v>242</v>
      </c>
      <c r="E49" s="103">
        <v>24000</v>
      </c>
      <c r="F49" s="65" t="s">
        <v>770</v>
      </c>
    </row>
    <row r="50" spans="1:6" x14ac:dyDescent="0.25">
      <c r="A50" s="65" t="s">
        <v>771</v>
      </c>
      <c r="B50" s="65" t="s">
        <v>755</v>
      </c>
      <c r="C50" s="65" t="s">
        <v>313</v>
      </c>
      <c r="D50" s="65" t="s">
        <v>242</v>
      </c>
      <c r="E50" s="103">
        <v>134000</v>
      </c>
      <c r="F50" s="65" t="s">
        <v>772</v>
      </c>
    </row>
    <row r="51" spans="1:6" x14ac:dyDescent="0.25">
      <c r="A51" s="65" t="s">
        <v>773</v>
      </c>
      <c r="B51" s="65" t="s">
        <v>755</v>
      </c>
      <c r="C51" s="65" t="s">
        <v>313</v>
      </c>
      <c r="D51" s="65" t="s">
        <v>242</v>
      </c>
      <c r="E51" s="103">
        <v>65000</v>
      </c>
      <c r="F51" s="65" t="s">
        <v>774</v>
      </c>
    </row>
    <row r="52" spans="1:6" x14ac:dyDescent="0.25">
      <c r="A52" s="65" t="s">
        <v>775</v>
      </c>
      <c r="B52" s="65" t="s">
        <v>755</v>
      </c>
      <c r="C52" s="65" t="s">
        <v>313</v>
      </c>
      <c r="D52" s="65" t="s">
        <v>242</v>
      </c>
      <c r="E52" s="103">
        <v>90000</v>
      </c>
      <c r="F52" s="65" t="s">
        <v>776</v>
      </c>
    </row>
    <row r="53" spans="1:6" s="53" customFormat="1" x14ac:dyDescent="0.25">
      <c r="A53" s="52"/>
      <c r="B53" s="52"/>
      <c r="C53" s="52"/>
      <c r="D53" s="52"/>
      <c r="E53" s="101">
        <f>E20+E25+E26+E27+E28+E29+E30+E31+E32+E33+E34+E38+E39+E42+E43+E44+E45+E46+E47+E48+E49+E50+E51+E52</f>
        <v>15108000</v>
      </c>
      <c r="F53" s="52" t="s">
        <v>1</v>
      </c>
    </row>
  </sheetData>
  <mergeCells count="3">
    <mergeCell ref="A1:F1"/>
    <mergeCell ref="A2:F2"/>
    <mergeCell ref="A3:F3"/>
  </mergeCells>
  <pageMargins left="0.31496062992125984" right="0.31496062992125984" top="0.78740157480314965" bottom="0.78740157480314965" header="0.31496062992125984" footer="0.31496062992125984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tabSelected="1" workbookViewId="0">
      <selection activeCell="F19" sqref="F19"/>
    </sheetView>
  </sheetViews>
  <sheetFormatPr defaultRowHeight="15" x14ac:dyDescent="0.25"/>
  <cols>
    <col min="1" max="1" width="11.140625" customWidth="1"/>
    <col min="2" max="2" width="8.42578125" customWidth="1"/>
    <col min="3" max="3" width="8.7109375" customWidth="1"/>
    <col min="4" max="4" width="8" customWidth="1"/>
    <col min="5" max="5" width="15.28515625" style="64" bestFit="1" customWidth="1"/>
    <col min="6" max="6" width="39" customWidth="1"/>
  </cols>
  <sheetData>
    <row r="1" spans="1:6" x14ac:dyDescent="0.25">
      <c r="A1" s="156" t="s">
        <v>60</v>
      </c>
      <c r="B1" s="156"/>
      <c r="C1" s="156"/>
      <c r="D1" s="156"/>
      <c r="E1" s="156"/>
      <c r="F1" s="156"/>
    </row>
    <row r="2" spans="1:6" ht="14.45" x14ac:dyDescent="0.3">
      <c r="A2" s="156" t="s">
        <v>30</v>
      </c>
      <c r="B2" s="156"/>
      <c r="C2" s="156"/>
      <c r="D2" s="156"/>
      <c r="E2" s="156"/>
      <c r="F2" s="156"/>
    </row>
    <row r="3" spans="1:6" x14ac:dyDescent="0.25">
      <c r="A3" s="156" t="s">
        <v>61</v>
      </c>
      <c r="B3" s="156"/>
      <c r="C3" s="156"/>
      <c r="D3" s="156"/>
      <c r="E3" s="156"/>
      <c r="F3" s="156"/>
    </row>
    <row r="5" spans="1:6" s="44" customFormat="1" ht="30" x14ac:dyDescent="0.25">
      <c r="A5" s="47" t="s">
        <v>62</v>
      </c>
      <c r="B5" s="47" t="s">
        <v>63</v>
      </c>
      <c r="C5" s="47" t="s">
        <v>64</v>
      </c>
      <c r="D5" s="47" t="s">
        <v>65</v>
      </c>
      <c r="E5" s="46" t="s">
        <v>66</v>
      </c>
      <c r="F5" s="47" t="s">
        <v>67</v>
      </c>
    </row>
    <row r="6" spans="1:6" s="111" customFormat="1" x14ac:dyDescent="0.25">
      <c r="A6" s="105" t="s">
        <v>345</v>
      </c>
      <c r="B6" s="105" t="s">
        <v>814</v>
      </c>
      <c r="C6" s="105" t="s">
        <v>346</v>
      </c>
      <c r="D6" s="105" t="s">
        <v>1185</v>
      </c>
      <c r="E6" s="102">
        <f>E7+E8+E9</f>
        <v>85000</v>
      </c>
      <c r="F6" s="99" t="s">
        <v>1250</v>
      </c>
    </row>
    <row r="7" spans="1:6" ht="14.45" hidden="1" x14ac:dyDescent="0.3">
      <c r="A7" s="65" t="s">
        <v>345</v>
      </c>
      <c r="B7" s="65" t="s">
        <v>814</v>
      </c>
      <c r="C7" s="65" t="s">
        <v>346</v>
      </c>
      <c r="D7" s="65" t="s">
        <v>71</v>
      </c>
      <c r="E7" s="66">
        <v>35000</v>
      </c>
      <c r="F7" s="65" t="s">
        <v>815</v>
      </c>
    </row>
    <row r="8" spans="1:6" ht="14.45" hidden="1" x14ac:dyDescent="0.3">
      <c r="A8" s="65" t="s">
        <v>345</v>
      </c>
      <c r="B8" s="65" t="s">
        <v>814</v>
      </c>
      <c r="C8" s="65" t="s">
        <v>346</v>
      </c>
      <c r="D8" s="65" t="s">
        <v>343</v>
      </c>
      <c r="E8" s="66">
        <v>30000</v>
      </c>
      <c r="F8" s="65" t="s">
        <v>816</v>
      </c>
    </row>
    <row r="9" spans="1:6" ht="14.45" hidden="1" x14ac:dyDescent="0.3">
      <c r="A9" s="65" t="s">
        <v>345</v>
      </c>
      <c r="B9" s="65" t="s">
        <v>814</v>
      </c>
      <c r="C9" s="65" t="s">
        <v>346</v>
      </c>
      <c r="D9" s="65" t="s">
        <v>330</v>
      </c>
      <c r="E9" s="66">
        <v>20000</v>
      </c>
      <c r="F9" s="65" t="s">
        <v>817</v>
      </c>
    </row>
    <row r="10" spans="1:6" x14ac:dyDescent="0.25">
      <c r="A10" s="68" t="s">
        <v>350</v>
      </c>
      <c r="B10" s="68" t="s">
        <v>814</v>
      </c>
      <c r="C10" s="68" t="s">
        <v>351</v>
      </c>
      <c r="D10" s="68" t="s">
        <v>1226</v>
      </c>
      <c r="E10" s="103">
        <f>E11+E12</f>
        <v>50000</v>
      </c>
      <c r="F10" s="65" t="s">
        <v>818</v>
      </c>
    </row>
    <row r="11" spans="1:6" ht="14.45" hidden="1" x14ac:dyDescent="0.3">
      <c r="A11" s="65" t="s">
        <v>350</v>
      </c>
      <c r="B11" s="65" t="s">
        <v>814</v>
      </c>
      <c r="C11" s="65" t="s">
        <v>351</v>
      </c>
      <c r="D11" s="65" t="s">
        <v>71</v>
      </c>
      <c r="E11" s="66">
        <v>40000</v>
      </c>
      <c r="F11" s="65" t="s">
        <v>818</v>
      </c>
    </row>
    <row r="12" spans="1:6" ht="14.45" hidden="1" x14ac:dyDescent="0.3">
      <c r="A12" s="65" t="s">
        <v>350</v>
      </c>
      <c r="B12" s="65" t="s">
        <v>814</v>
      </c>
      <c r="C12" s="65" t="s">
        <v>351</v>
      </c>
      <c r="D12" s="65" t="s">
        <v>268</v>
      </c>
      <c r="E12" s="66">
        <v>10000</v>
      </c>
      <c r="F12" s="65" t="s">
        <v>819</v>
      </c>
    </row>
    <row r="13" spans="1:6" x14ac:dyDescent="0.25">
      <c r="A13" s="65" t="s">
        <v>353</v>
      </c>
      <c r="B13" s="65" t="s">
        <v>814</v>
      </c>
      <c r="C13" s="65" t="s">
        <v>354</v>
      </c>
      <c r="D13" s="65" t="s">
        <v>71</v>
      </c>
      <c r="E13" s="103">
        <v>15000</v>
      </c>
      <c r="F13" s="65" t="s">
        <v>820</v>
      </c>
    </row>
    <row r="14" spans="1:6" x14ac:dyDescent="0.25">
      <c r="A14" s="68" t="s">
        <v>320</v>
      </c>
      <c r="B14" s="68" t="s">
        <v>814</v>
      </c>
      <c r="C14" s="68" t="s">
        <v>821</v>
      </c>
      <c r="D14" s="68" t="s">
        <v>1185</v>
      </c>
      <c r="E14" s="103">
        <f>E15+E16</f>
        <v>190000</v>
      </c>
      <c r="F14" s="65" t="s">
        <v>1251</v>
      </c>
    </row>
    <row r="15" spans="1:6" ht="14.45" hidden="1" x14ac:dyDescent="0.3">
      <c r="A15" s="65" t="s">
        <v>320</v>
      </c>
      <c r="B15" s="65" t="s">
        <v>814</v>
      </c>
      <c r="C15" s="65" t="s">
        <v>821</v>
      </c>
      <c r="D15" s="65" t="s">
        <v>71</v>
      </c>
      <c r="E15" s="66">
        <v>150000</v>
      </c>
      <c r="F15" s="65" t="s">
        <v>822</v>
      </c>
    </row>
    <row r="16" spans="1:6" ht="14.45" hidden="1" x14ac:dyDescent="0.3">
      <c r="A16" s="65" t="s">
        <v>320</v>
      </c>
      <c r="B16" s="65" t="s">
        <v>814</v>
      </c>
      <c r="C16" s="65" t="s">
        <v>821</v>
      </c>
      <c r="D16" s="65" t="s">
        <v>330</v>
      </c>
      <c r="E16" s="66">
        <v>40000</v>
      </c>
      <c r="F16" s="65" t="s">
        <v>823</v>
      </c>
    </row>
    <row r="17" spans="1:6" x14ac:dyDescent="0.25">
      <c r="A17" s="68" t="s">
        <v>824</v>
      </c>
      <c r="B17" s="68" t="s">
        <v>814</v>
      </c>
      <c r="C17" s="68" t="s">
        <v>825</v>
      </c>
      <c r="D17" s="68" t="s">
        <v>1185</v>
      </c>
      <c r="E17" s="103">
        <f>E18+E19</f>
        <v>110000</v>
      </c>
      <c r="F17" s="65" t="s">
        <v>1252</v>
      </c>
    </row>
    <row r="18" spans="1:6" ht="14.45" hidden="1" x14ac:dyDescent="0.3">
      <c r="A18" s="65" t="s">
        <v>824</v>
      </c>
      <c r="B18" s="65" t="s">
        <v>814</v>
      </c>
      <c r="C18" s="65" t="s">
        <v>825</v>
      </c>
      <c r="D18" s="65" t="s">
        <v>71</v>
      </c>
      <c r="E18" s="66">
        <v>40000</v>
      </c>
      <c r="F18" s="65" t="s">
        <v>826</v>
      </c>
    </row>
    <row r="19" spans="1:6" ht="14.45" hidden="1" x14ac:dyDescent="0.3">
      <c r="A19" s="65" t="s">
        <v>824</v>
      </c>
      <c r="B19" s="65" t="s">
        <v>814</v>
      </c>
      <c r="C19" s="65" t="s">
        <v>825</v>
      </c>
      <c r="D19" s="65" t="s">
        <v>343</v>
      </c>
      <c r="E19" s="66">
        <v>70000</v>
      </c>
      <c r="F19" s="65" t="s">
        <v>827</v>
      </c>
    </row>
    <row r="20" spans="1:6" x14ac:dyDescent="0.25">
      <c r="A20" s="65" t="s">
        <v>828</v>
      </c>
      <c r="B20" s="65" t="s">
        <v>814</v>
      </c>
      <c r="C20" s="65" t="s">
        <v>322</v>
      </c>
      <c r="D20" s="65" t="s">
        <v>71</v>
      </c>
      <c r="E20" s="103">
        <v>30000</v>
      </c>
      <c r="F20" s="65" t="s">
        <v>829</v>
      </c>
    </row>
    <row r="21" spans="1:6" x14ac:dyDescent="0.25">
      <c r="A21" s="65" t="s">
        <v>830</v>
      </c>
      <c r="B21" s="65" t="s">
        <v>814</v>
      </c>
      <c r="C21" s="65" t="s">
        <v>831</v>
      </c>
      <c r="D21" s="65" t="s">
        <v>71</v>
      </c>
      <c r="E21" s="103">
        <v>100000</v>
      </c>
      <c r="F21" s="65" t="s">
        <v>832</v>
      </c>
    </row>
    <row r="22" spans="1:6" x14ac:dyDescent="0.25">
      <c r="A22" s="65" t="s">
        <v>833</v>
      </c>
      <c r="B22" s="65" t="s">
        <v>814</v>
      </c>
      <c r="C22" s="65" t="s">
        <v>322</v>
      </c>
      <c r="D22" s="65" t="s">
        <v>71</v>
      </c>
      <c r="E22" s="103">
        <v>60000</v>
      </c>
      <c r="F22" s="65" t="s">
        <v>834</v>
      </c>
    </row>
    <row r="23" spans="1:6" x14ac:dyDescent="0.25">
      <c r="A23" s="65" t="s">
        <v>835</v>
      </c>
      <c r="B23" s="65" t="s">
        <v>814</v>
      </c>
      <c r="C23" s="65" t="s">
        <v>371</v>
      </c>
      <c r="D23" s="65" t="s">
        <v>595</v>
      </c>
      <c r="E23" s="103">
        <v>25000</v>
      </c>
      <c r="F23" s="65" t="s">
        <v>836</v>
      </c>
    </row>
    <row r="24" spans="1:6" x14ac:dyDescent="0.25">
      <c r="A24" s="68" t="s">
        <v>837</v>
      </c>
      <c r="B24" s="68" t="s">
        <v>814</v>
      </c>
      <c r="C24" s="68" t="s">
        <v>371</v>
      </c>
      <c r="D24" s="68" t="s">
        <v>1226</v>
      </c>
      <c r="E24" s="103">
        <f>E25+E26</f>
        <v>95000</v>
      </c>
      <c r="F24" s="65" t="s">
        <v>1253</v>
      </c>
    </row>
    <row r="25" spans="1:6" ht="14.45" hidden="1" x14ac:dyDescent="0.3">
      <c r="A25" s="65" t="s">
        <v>837</v>
      </c>
      <c r="B25" s="65" t="s">
        <v>814</v>
      </c>
      <c r="C25" s="65" t="s">
        <v>371</v>
      </c>
      <c r="D25" s="65" t="s">
        <v>71</v>
      </c>
      <c r="E25" s="66">
        <v>75000</v>
      </c>
      <c r="F25" s="65" t="s">
        <v>838</v>
      </c>
    </row>
    <row r="26" spans="1:6" ht="14.45" hidden="1" x14ac:dyDescent="0.3">
      <c r="A26" s="65" t="s">
        <v>837</v>
      </c>
      <c r="B26" s="65" t="s">
        <v>814</v>
      </c>
      <c r="C26" s="65" t="s">
        <v>371</v>
      </c>
      <c r="D26" s="65" t="s">
        <v>256</v>
      </c>
      <c r="E26" s="66">
        <v>20000</v>
      </c>
      <c r="F26" s="65" t="s">
        <v>839</v>
      </c>
    </row>
    <row r="27" spans="1:6" x14ac:dyDescent="0.25">
      <c r="A27" s="65" t="s">
        <v>840</v>
      </c>
      <c r="B27" s="65" t="s">
        <v>814</v>
      </c>
      <c r="C27" s="65" t="s">
        <v>351</v>
      </c>
      <c r="D27" s="65" t="s">
        <v>71</v>
      </c>
      <c r="E27" s="103">
        <v>15000</v>
      </c>
      <c r="F27" s="65" t="s">
        <v>841</v>
      </c>
    </row>
    <row r="28" spans="1:6" s="53" customFormat="1" ht="14.45" x14ac:dyDescent="0.3">
      <c r="A28" s="52"/>
      <c r="B28" s="52"/>
      <c r="C28" s="52"/>
      <c r="D28" s="52"/>
      <c r="E28" s="101">
        <f>E6+E10+E13+E14+E17+E20+E21+E22+E23+E24+E27</f>
        <v>775000</v>
      </c>
      <c r="F28" s="52" t="s">
        <v>1</v>
      </c>
    </row>
    <row r="30" spans="1:6" s="44" customFormat="1" ht="30" x14ac:dyDescent="0.25">
      <c r="A30" s="47" t="s">
        <v>62</v>
      </c>
      <c r="B30" s="47" t="s">
        <v>63</v>
      </c>
      <c r="C30" s="47" t="s">
        <v>64</v>
      </c>
      <c r="D30" s="47" t="s">
        <v>65</v>
      </c>
      <c r="E30" s="46" t="s">
        <v>66</v>
      </c>
      <c r="F30" s="47" t="s">
        <v>73</v>
      </c>
    </row>
    <row r="31" spans="1:6" s="111" customFormat="1" x14ac:dyDescent="0.25">
      <c r="A31" s="105" t="s">
        <v>345</v>
      </c>
      <c r="B31" s="105" t="s">
        <v>814</v>
      </c>
      <c r="C31" s="105" t="s">
        <v>346</v>
      </c>
      <c r="D31" s="105" t="s">
        <v>1231</v>
      </c>
      <c r="E31" s="102">
        <f>E32+E33+E34+E35</f>
        <v>2070000</v>
      </c>
      <c r="F31" s="99" t="s">
        <v>1254</v>
      </c>
    </row>
    <row r="32" spans="1:6" ht="14.45" hidden="1" x14ac:dyDescent="0.3">
      <c r="A32" s="65" t="s">
        <v>345</v>
      </c>
      <c r="B32" s="65" t="s">
        <v>814</v>
      </c>
      <c r="C32" s="65" t="s">
        <v>346</v>
      </c>
      <c r="D32" s="65" t="s">
        <v>89</v>
      </c>
      <c r="E32" s="66">
        <v>1180000</v>
      </c>
      <c r="F32" s="65" t="s">
        <v>842</v>
      </c>
    </row>
    <row r="33" spans="1:6" ht="14.45" hidden="1" x14ac:dyDescent="0.3">
      <c r="A33" s="65" t="s">
        <v>345</v>
      </c>
      <c r="B33" s="65" t="s">
        <v>814</v>
      </c>
      <c r="C33" s="65" t="s">
        <v>346</v>
      </c>
      <c r="D33" s="65" t="s">
        <v>91</v>
      </c>
      <c r="E33" s="66">
        <v>370000</v>
      </c>
      <c r="F33" s="65" t="s">
        <v>843</v>
      </c>
    </row>
    <row r="34" spans="1:6" ht="14.45" hidden="1" x14ac:dyDescent="0.3">
      <c r="A34" s="65" t="s">
        <v>345</v>
      </c>
      <c r="B34" s="65" t="s">
        <v>814</v>
      </c>
      <c r="C34" s="65" t="s">
        <v>346</v>
      </c>
      <c r="D34" s="65" t="s">
        <v>93</v>
      </c>
      <c r="E34" s="66">
        <v>382000</v>
      </c>
      <c r="F34" s="65" t="s">
        <v>844</v>
      </c>
    </row>
    <row r="35" spans="1:6" ht="14.45" hidden="1" x14ac:dyDescent="0.3">
      <c r="A35" s="65" t="s">
        <v>345</v>
      </c>
      <c r="B35" s="65" t="s">
        <v>814</v>
      </c>
      <c r="C35" s="65" t="s">
        <v>346</v>
      </c>
      <c r="D35" s="65" t="s">
        <v>95</v>
      </c>
      <c r="E35" s="66">
        <v>138000</v>
      </c>
      <c r="F35" s="65" t="s">
        <v>845</v>
      </c>
    </row>
    <row r="36" spans="1:6" x14ac:dyDescent="0.25">
      <c r="A36" s="68" t="s">
        <v>345</v>
      </c>
      <c r="B36" s="68" t="s">
        <v>814</v>
      </c>
      <c r="C36" s="68" t="s">
        <v>346</v>
      </c>
      <c r="D36" s="68" t="s">
        <v>701</v>
      </c>
      <c r="E36" s="103">
        <f>E37+E38+E39+E40+E41+E42</f>
        <v>100000</v>
      </c>
      <c r="F36" s="65" t="s">
        <v>1255</v>
      </c>
    </row>
    <row r="37" spans="1:6" ht="14.45" hidden="1" x14ac:dyDescent="0.3">
      <c r="A37" s="65" t="s">
        <v>345</v>
      </c>
      <c r="B37" s="65" t="s">
        <v>814</v>
      </c>
      <c r="C37" s="65" t="s">
        <v>346</v>
      </c>
      <c r="D37" s="65" t="s">
        <v>154</v>
      </c>
      <c r="E37" s="66">
        <v>2000</v>
      </c>
      <c r="F37" s="65" t="s">
        <v>846</v>
      </c>
    </row>
    <row r="38" spans="1:6" ht="14.45" hidden="1" x14ac:dyDescent="0.3">
      <c r="A38" s="65" t="s">
        <v>345</v>
      </c>
      <c r="B38" s="65" t="s">
        <v>814</v>
      </c>
      <c r="C38" s="65" t="s">
        <v>346</v>
      </c>
      <c r="D38" s="65" t="s">
        <v>529</v>
      </c>
      <c r="E38" s="66">
        <v>16000</v>
      </c>
      <c r="F38" s="65" t="s">
        <v>847</v>
      </c>
    </row>
    <row r="39" spans="1:6" ht="14.45" hidden="1" x14ac:dyDescent="0.3">
      <c r="A39" s="65" t="s">
        <v>345</v>
      </c>
      <c r="B39" s="65" t="s">
        <v>814</v>
      </c>
      <c r="C39" s="65" t="s">
        <v>346</v>
      </c>
      <c r="D39" s="65" t="s">
        <v>116</v>
      </c>
      <c r="E39" s="66">
        <v>10000</v>
      </c>
      <c r="F39" s="65" t="s">
        <v>848</v>
      </c>
    </row>
    <row r="40" spans="1:6" ht="14.45" hidden="1" x14ac:dyDescent="0.3">
      <c r="A40" s="65" t="s">
        <v>345</v>
      </c>
      <c r="B40" s="65" t="s">
        <v>814</v>
      </c>
      <c r="C40" s="65" t="s">
        <v>346</v>
      </c>
      <c r="D40" s="65" t="s">
        <v>132</v>
      </c>
      <c r="E40" s="66">
        <v>60000</v>
      </c>
      <c r="F40" s="65" t="s">
        <v>849</v>
      </c>
    </row>
    <row r="41" spans="1:6" ht="14.45" hidden="1" x14ac:dyDescent="0.3">
      <c r="A41" s="65" t="s">
        <v>345</v>
      </c>
      <c r="B41" s="65" t="s">
        <v>814</v>
      </c>
      <c r="C41" s="65" t="s">
        <v>346</v>
      </c>
      <c r="D41" s="65" t="s">
        <v>124</v>
      </c>
      <c r="E41" s="66">
        <v>2000</v>
      </c>
      <c r="F41" s="65" t="s">
        <v>850</v>
      </c>
    </row>
    <row r="42" spans="1:6" ht="14.45" hidden="1" x14ac:dyDescent="0.3">
      <c r="A42" s="65" t="s">
        <v>345</v>
      </c>
      <c r="B42" s="65" t="s">
        <v>814</v>
      </c>
      <c r="C42" s="65" t="s">
        <v>346</v>
      </c>
      <c r="D42" s="65" t="s">
        <v>97</v>
      </c>
      <c r="E42" s="66">
        <v>10000</v>
      </c>
      <c r="F42" s="65" t="s">
        <v>851</v>
      </c>
    </row>
    <row r="43" spans="1:6" x14ac:dyDescent="0.25">
      <c r="A43" s="65" t="s">
        <v>345</v>
      </c>
      <c r="B43" s="65" t="s">
        <v>814</v>
      </c>
      <c r="C43" s="65" t="s">
        <v>99</v>
      </c>
      <c r="D43" s="65" t="s">
        <v>100</v>
      </c>
      <c r="E43" s="103">
        <v>20000</v>
      </c>
      <c r="F43" s="65" t="s">
        <v>852</v>
      </c>
    </row>
    <row r="44" spans="1:6" x14ac:dyDescent="0.25">
      <c r="A44" s="65" t="s">
        <v>345</v>
      </c>
      <c r="B44" s="65" t="s">
        <v>814</v>
      </c>
      <c r="C44" s="65" t="s">
        <v>346</v>
      </c>
      <c r="D44" s="65" t="s">
        <v>102</v>
      </c>
      <c r="E44" s="103">
        <v>15000</v>
      </c>
      <c r="F44" s="65" t="s">
        <v>853</v>
      </c>
    </row>
    <row r="45" spans="1:6" x14ac:dyDescent="0.25">
      <c r="A45" s="68" t="s">
        <v>350</v>
      </c>
      <c r="B45" s="68" t="s">
        <v>814</v>
      </c>
      <c r="C45" s="68" t="s">
        <v>351</v>
      </c>
      <c r="D45" s="68" t="s">
        <v>1231</v>
      </c>
      <c r="E45" s="103">
        <f>E46+E47+E48+E49</f>
        <v>1614000</v>
      </c>
      <c r="F45" s="65" t="s">
        <v>1256</v>
      </c>
    </row>
    <row r="46" spans="1:6" ht="14.45" hidden="1" x14ac:dyDescent="0.3">
      <c r="A46" s="65" t="s">
        <v>350</v>
      </c>
      <c r="B46" s="65" t="s">
        <v>814</v>
      </c>
      <c r="C46" s="65" t="s">
        <v>351</v>
      </c>
      <c r="D46" s="65" t="s">
        <v>89</v>
      </c>
      <c r="E46" s="66">
        <v>1100000</v>
      </c>
      <c r="F46" s="65" t="s">
        <v>854</v>
      </c>
    </row>
    <row r="47" spans="1:6" ht="14.45" hidden="1" x14ac:dyDescent="0.3">
      <c r="A47" s="65" t="s">
        <v>350</v>
      </c>
      <c r="B47" s="65" t="s">
        <v>814</v>
      </c>
      <c r="C47" s="65" t="s">
        <v>351</v>
      </c>
      <c r="D47" s="65" t="s">
        <v>91</v>
      </c>
      <c r="E47" s="66">
        <v>105000</v>
      </c>
      <c r="F47" s="65" t="s">
        <v>855</v>
      </c>
    </row>
    <row r="48" spans="1:6" ht="14.45" hidden="1" x14ac:dyDescent="0.3">
      <c r="A48" s="65" t="s">
        <v>350</v>
      </c>
      <c r="B48" s="65" t="s">
        <v>814</v>
      </c>
      <c r="C48" s="65" t="s">
        <v>351</v>
      </c>
      <c r="D48" s="65" t="s">
        <v>93</v>
      </c>
      <c r="E48" s="66">
        <v>298000</v>
      </c>
      <c r="F48" s="65" t="s">
        <v>856</v>
      </c>
    </row>
    <row r="49" spans="1:6" ht="14.45" hidden="1" x14ac:dyDescent="0.3">
      <c r="A49" s="65" t="s">
        <v>350</v>
      </c>
      <c r="B49" s="65" t="s">
        <v>814</v>
      </c>
      <c r="C49" s="65" t="s">
        <v>351</v>
      </c>
      <c r="D49" s="65" t="s">
        <v>95</v>
      </c>
      <c r="E49" s="66">
        <v>111000</v>
      </c>
      <c r="F49" s="65" t="s">
        <v>857</v>
      </c>
    </row>
    <row r="50" spans="1:6" x14ac:dyDescent="0.25">
      <c r="A50" s="68" t="s">
        <v>350</v>
      </c>
      <c r="B50" s="68" t="s">
        <v>814</v>
      </c>
      <c r="C50" s="68" t="s">
        <v>351</v>
      </c>
      <c r="D50" s="68" t="s">
        <v>1192</v>
      </c>
      <c r="E50" s="103">
        <f>E51+E52+E53+E54+E55</f>
        <v>475000</v>
      </c>
      <c r="F50" s="65" t="s">
        <v>1257</v>
      </c>
    </row>
    <row r="51" spans="1:6" ht="14.45" hidden="1" x14ac:dyDescent="0.3">
      <c r="A51" s="65" t="s">
        <v>350</v>
      </c>
      <c r="B51" s="65" t="s">
        <v>814</v>
      </c>
      <c r="C51" s="65" t="s">
        <v>351</v>
      </c>
      <c r="D51" s="65" t="s">
        <v>739</v>
      </c>
      <c r="E51" s="66">
        <v>160000</v>
      </c>
      <c r="F51" s="65" t="s">
        <v>858</v>
      </c>
    </row>
    <row r="52" spans="1:6" ht="14.45" hidden="1" x14ac:dyDescent="0.3">
      <c r="A52" s="85" t="s">
        <v>350</v>
      </c>
      <c r="B52" s="85" t="s">
        <v>814</v>
      </c>
      <c r="C52" s="85" t="s">
        <v>351</v>
      </c>
      <c r="D52" s="85" t="s">
        <v>127</v>
      </c>
      <c r="E52" s="66">
        <v>250000</v>
      </c>
      <c r="F52" s="85" t="s">
        <v>859</v>
      </c>
    </row>
    <row r="53" spans="1:6" ht="14.45" hidden="1" x14ac:dyDescent="0.3">
      <c r="A53" s="65" t="s">
        <v>350</v>
      </c>
      <c r="B53" s="65" t="s">
        <v>814</v>
      </c>
      <c r="C53" s="65" t="s">
        <v>351</v>
      </c>
      <c r="D53" s="65" t="s">
        <v>116</v>
      </c>
      <c r="E53" s="66">
        <v>10000</v>
      </c>
      <c r="F53" s="65" t="s">
        <v>860</v>
      </c>
    </row>
    <row r="54" spans="1:6" ht="14.45" hidden="1" x14ac:dyDescent="0.3">
      <c r="A54" s="65" t="s">
        <v>350</v>
      </c>
      <c r="B54" s="65" t="s">
        <v>814</v>
      </c>
      <c r="C54" s="65" t="s">
        <v>351</v>
      </c>
      <c r="D54" s="65" t="s">
        <v>124</v>
      </c>
      <c r="E54" s="66">
        <v>35000</v>
      </c>
      <c r="F54" s="65" t="s">
        <v>861</v>
      </c>
    </row>
    <row r="55" spans="1:6" ht="14.45" hidden="1" x14ac:dyDescent="0.3">
      <c r="A55" s="65" t="s">
        <v>350</v>
      </c>
      <c r="B55" s="65" t="s">
        <v>814</v>
      </c>
      <c r="C55" s="65" t="s">
        <v>351</v>
      </c>
      <c r="D55" s="65" t="s">
        <v>97</v>
      </c>
      <c r="E55" s="66">
        <v>20000</v>
      </c>
      <c r="F55" s="65" t="s">
        <v>862</v>
      </c>
    </row>
    <row r="56" spans="1:6" x14ac:dyDescent="0.25">
      <c r="A56" s="65" t="s">
        <v>350</v>
      </c>
      <c r="B56" s="65" t="s">
        <v>814</v>
      </c>
      <c r="C56" s="65" t="s">
        <v>99</v>
      </c>
      <c r="D56" s="65" t="s">
        <v>100</v>
      </c>
      <c r="E56" s="103">
        <v>16000</v>
      </c>
      <c r="F56" s="65" t="s">
        <v>863</v>
      </c>
    </row>
    <row r="57" spans="1:6" x14ac:dyDescent="0.25">
      <c r="A57" s="65" t="s">
        <v>350</v>
      </c>
      <c r="B57" s="65" t="s">
        <v>814</v>
      </c>
      <c r="C57" s="65" t="s">
        <v>351</v>
      </c>
      <c r="D57" s="65" t="s">
        <v>102</v>
      </c>
      <c r="E57" s="103">
        <v>10000</v>
      </c>
      <c r="F57" s="65" t="s">
        <v>864</v>
      </c>
    </row>
    <row r="58" spans="1:6" x14ac:dyDescent="0.25">
      <c r="A58" s="68" t="s">
        <v>353</v>
      </c>
      <c r="B58" s="68" t="s">
        <v>814</v>
      </c>
      <c r="C58" s="68" t="s">
        <v>354</v>
      </c>
      <c r="D58" s="68" t="s">
        <v>701</v>
      </c>
      <c r="E58" s="103">
        <f>E59+E60+E61+E62+E63</f>
        <v>225000</v>
      </c>
      <c r="F58" s="65" t="s">
        <v>1258</v>
      </c>
    </row>
    <row r="59" spans="1:6" ht="14.45" hidden="1" x14ac:dyDescent="0.3">
      <c r="A59" s="65" t="s">
        <v>353</v>
      </c>
      <c r="B59" s="65" t="s">
        <v>814</v>
      </c>
      <c r="C59" s="65" t="s">
        <v>354</v>
      </c>
      <c r="D59" s="65" t="s">
        <v>154</v>
      </c>
      <c r="E59" s="66">
        <v>80000</v>
      </c>
      <c r="F59" s="65" t="s">
        <v>865</v>
      </c>
    </row>
    <row r="60" spans="1:6" ht="14.45" hidden="1" x14ac:dyDescent="0.3">
      <c r="A60" s="65" t="s">
        <v>353</v>
      </c>
      <c r="B60" s="65" t="s">
        <v>814</v>
      </c>
      <c r="C60" s="65" t="s">
        <v>354</v>
      </c>
      <c r="D60" s="65" t="s">
        <v>127</v>
      </c>
      <c r="E60" s="66">
        <v>80000</v>
      </c>
      <c r="F60" s="65" t="s">
        <v>866</v>
      </c>
    </row>
    <row r="61" spans="1:6" ht="14.45" hidden="1" x14ac:dyDescent="0.3">
      <c r="A61" s="65" t="s">
        <v>353</v>
      </c>
      <c r="B61" s="65" t="s">
        <v>814</v>
      </c>
      <c r="C61" s="65" t="s">
        <v>354</v>
      </c>
      <c r="D61" s="65" t="s">
        <v>116</v>
      </c>
      <c r="E61" s="66">
        <v>50000</v>
      </c>
      <c r="F61" s="65" t="s">
        <v>867</v>
      </c>
    </row>
    <row r="62" spans="1:6" ht="14.45" hidden="1" x14ac:dyDescent="0.3">
      <c r="A62" s="65" t="s">
        <v>353</v>
      </c>
      <c r="B62" s="65" t="s">
        <v>814</v>
      </c>
      <c r="C62" s="65" t="s">
        <v>354</v>
      </c>
      <c r="D62" s="65" t="s">
        <v>97</v>
      </c>
      <c r="E62" s="66">
        <v>10000</v>
      </c>
      <c r="F62" s="65" t="s">
        <v>868</v>
      </c>
    </row>
    <row r="63" spans="1:6" ht="14.45" hidden="1" x14ac:dyDescent="0.3">
      <c r="A63" s="65" t="s">
        <v>353</v>
      </c>
      <c r="B63" s="65" t="s">
        <v>814</v>
      </c>
      <c r="C63" s="65" t="s">
        <v>354</v>
      </c>
      <c r="D63" s="65" t="s">
        <v>119</v>
      </c>
      <c r="E63" s="66">
        <v>5000</v>
      </c>
      <c r="F63" s="65" t="s">
        <v>869</v>
      </c>
    </row>
    <row r="64" spans="1:6" x14ac:dyDescent="0.25">
      <c r="A64" s="68" t="s">
        <v>320</v>
      </c>
      <c r="B64" s="68" t="s">
        <v>814</v>
      </c>
      <c r="C64" s="68" t="s">
        <v>821</v>
      </c>
      <c r="D64" s="68" t="s">
        <v>701</v>
      </c>
      <c r="E64" s="103">
        <f>E65+E66+E67+E68</f>
        <v>426000</v>
      </c>
      <c r="F64" s="65" t="s">
        <v>1259</v>
      </c>
    </row>
    <row r="65" spans="1:6" ht="14.45" hidden="1" x14ac:dyDescent="0.3">
      <c r="A65" s="65" t="s">
        <v>320</v>
      </c>
      <c r="B65" s="65" t="s">
        <v>814</v>
      </c>
      <c r="C65" s="65" t="s">
        <v>821</v>
      </c>
      <c r="D65" s="65" t="s">
        <v>154</v>
      </c>
      <c r="E65" s="66">
        <v>330000</v>
      </c>
      <c r="F65" s="65" t="s">
        <v>870</v>
      </c>
    </row>
    <row r="66" spans="1:6" ht="14.45" hidden="1" x14ac:dyDescent="0.3">
      <c r="A66" s="65" t="s">
        <v>320</v>
      </c>
      <c r="B66" s="65" t="s">
        <v>814</v>
      </c>
      <c r="C66" s="65" t="s">
        <v>821</v>
      </c>
      <c r="D66" s="65" t="s">
        <v>116</v>
      </c>
      <c r="E66" s="66">
        <v>6000</v>
      </c>
      <c r="F66" s="65" t="s">
        <v>871</v>
      </c>
    </row>
    <row r="67" spans="1:6" ht="14.45" hidden="1" x14ac:dyDescent="0.3">
      <c r="A67" s="65" t="s">
        <v>320</v>
      </c>
      <c r="B67" s="65" t="s">
        <v>814</v>
      </c>
      <c r="C67" s="65" t="s">
        <v>821</v>
      </c>
      <c r="D67" s="65" t="s">
        <v>97</v>
      </c>
      <c r="E67" s="66">
        <v>70000</v>
      </c>
      <c r="F67" s="65" t="s">
        <v>872</v>
      </c>
    </row>
    <row r="68" spans="1:6" ht="14.45" hidden="1" x14ac:dyDescent="0.3">
      <c r="A68" s="65" t="s">
        <v>320</v>
      </c>
      <c r="B68" s="65" t="s">
        <v>814</v>
      </c>
      <c r="C68" s="65" t="s">
        <v>821</v>
      </c>
      <c r="D68" s="65" t="s">
        <v>119</v>
      </c>
      <c r="E68" s="66">
        <v>20000</v>
      </c>
      <c r="F68" s="65" t="s">
        <v>873</v>
      </c>
    </row>
    <row r="69" spans="1:6" x14ac:dyDescent="0.25">
      <c r="A69" s="68" t="s">
        <v>824</v>
      </c>
      <c r="B69" s="68" t="s">
        <v>814</v>
      </c>
      <c r="C69" s="68" t="s">
        <v>825</v>
      </c>
      <c r="D69" s="68" t="s">
        <v>701</v>
      </c>
      <c r="E69" s="103">
        <f>E70+E71+E72+E73+E74</f>
        <v>135000</v>
      </c>
      <c r="F69" s="65" t="s">
        <v>1260</v>
      </c>
    </row>
    <row r="70" spans="1:6" ht="14.45" hidden="1" x14ac:dyDescent="0.3">
      <c r="A70" s="65" t="s">
        <v>824</v>
      </c>
      <c r="B70" s="65" t="s">
        <v>814</v>
      </c>
      <c r="C70" s="65" t="s">
        <v>825</v>
      </c>
      <c r="D70" s="65" t="s">
        <v>127</v>
      </c>
      <c r="E70" s="66">
        <v>20000</v>
      </c>
      <c r="F70" s="65" t="s">
        <v>874</v>
      </c>
    </row>
    <row r="71" spans="1:6" ht="14.45" hidden="1" x14ac:dyDescent="0.3">
      <c r="A71" s="65" t="s">
        <v>824</v>
      </c>
      <c r="B71" s="65" t="s">
        <v>814</v>
      </c>
      <c r="C71" s="65" t="s">
        <v>825</v>
      </c>
      <c r="D71" s="65" t="s">
        <v>529</v>
      </c>
      <c r="E71" s="66">
        <v>80000</v>
      </c>
      <c r="F71" s="65" t="s">
        <v>875</v>
      </c>
    </row>
    <row r="72" spans="1:6" ht="14.45" hidden="1" x14ac:dyDescent="0.3">
      <c r="A72" s="65" t="s">
        <v>824</v>
      </c>
      <c r="B72" s="65" t="s">
        <v>814</v>
      </c>
      <c r="C72" s="65" t="s">
        <v>825</v>
      </c>
      <c r="D72" s="65" t="s">
        <v>116</v>
      </c>
      <c r="E72" s="66">
        <v>5000</v>
      </c>
      <c r="F72" s="65" t="s">
        <v>876</v>
      </c>
    </row>
    <row r="73" spans="1:6" ht="14.45" hidden="1" x14ac:dyDescent="0.3">
      <c r="A73" s="65" t="s">
        <v>824</v>
      </c>
      <c r="B73" s="65" t="s">
        <v>814</v>
      </c>
      <c r="C73" s="65" t="s">
        <v>825</v>
      </c>
      <c r="D73" s="65" t="s">
        <v>124</v>
      </c>
      <c r="E73" s="66">
        <v>20000</v>
      </c>
      <c r="F73" s="65" t="s">
        <v>877</v>
      </c>
    </row>
    <row r="74" spans="1:6" ht="14.45" hidden="1" x14ac:dyDescent="0.3">
      <c r="A74" s="65" t="s">
        <v>824</v>
      </c>
      <c r="B74" s="65" t="s">
        <v>814</v>
      </c>
      <c r="C74" s="65" t="s">
        <v>825</v>
      </c>
      <c r="D74" s="65" t="s">
        <v>97</v>
      </c>
      <c r="E74" s="66">
        <v>10000</v>
      </c>
      <c r="F74" s="65" t="s">
        <v>826</v>
      </c>
    </row>
    <row r="75" spans="1:6" x14ac:dyDescent="0.25">
      <c r="A75" s="68" t="s">
        <v>878</v>
      </c>
      <c r="B75" s="68" t="s">
        <v>814</v>
      </c>
      <c r="C75" s="68" t="s">
        <v>322</v>
      </c>
      <c r="D75" s="68" t="s">
        <v>701</v>
      </c>
      <c r="E75" s="103">
        <f>E76+E77+E78+E79</f>
        <v>35000</v>
      </c>
      <c r="F75" s="65" t="s">
        <v>1261</v>
      </c>
    </row>
    <row r="76" spans="1:6" ht="14.45" hidden="1" x14ac:dyDescent="0.3">
      <c r="A76" s="65" t="s">
        <v>878</v>
      </c>
      <c r="B76" s="65" t="s">
        <v>814</v>
      </c>
      <c r="C76" s="65" t="s">
        <v>322</v>
      </c>
      <c r="D76" s="65" t="s">
        <v>116</v>
      </c>
      <c r="E76" s="66">
        <v>5000</v>
      </c>
      <c r="F76" s="65" t="s">
        <v>879</v>
      </c>
    </row>
    <row r="77" spans="1:6" ht="14.45" hidden="1" x14ac:dyDescent="0.3">
      <c r="A77" s="65" t="s">
        <v>878</v>
      </c>
      <c r="B77" s="65" t="s">
        <v>814</v>
      </c>
      <c r="C77" s="65" t="s">
        <v>322</v>
      </c>
      <c r="D77" s="65" t="s">
        <v>132</v>
      </c>
      <c r="E77" s="66">
        <v>4000</v>
      </c>
      <c r="F77" s="65" t="s">
        <v>880</v>
      </c>
    </row>
    <row r="78" spans="1:6" ht="14.45" hidden="1" x14ac:dyDescent="0.3">
      <c r="A78" s="65" t="s">
        <v>878</v>
      </c>
      <c r="B78" s="65" t="s">
        <v>814</v>
      </c>
      <c r="C78" s="65" t="s">
        <v>322</v>
      </c>
      <c r="D78" s="65" t="s">
        <v>97</v>
      </c>
      <c r="E78" s="66">
        <v>25000</v>
      </c>
      <c r="F78" s="65" t="s">
        <v>881</v>
      </c>
    </row>
    <row r="79" spans="1:6" ht="14.45" hidden="1" x14ac:dyDescent="0.3">
      <c r="A79" s="65" t="s">
        <v>878</v>
      </c>
      <c r="B79" s="65" t="s">
        <v>814</v>
      </c>
      <c r="C79" s="65" t="s">
        <v>322</v>
      </c>
      <c r="D79" s="65" t="s">
        <v>119</v>
      </c>
      <c r="E79" s="66">
        <v>1000</v>
      </c>
      <c r="F79" s="65" t="s">
        <v>882</v>
      </c>
    </row>
    <row r="80" spans="1:6" x14ac:dyDescent="0.25">
      <c r="A80" s="68" t="s">
        <v>828</v>
      </c>
      <c r="B80" s="68" t="s">
        <v>814</v>
      </c>
      <c r="C80" s="68" t="s">
        <v>322</v>
      </c>
      <c r="D80" s="68" t="s">
        <v>701</v>
      </c>
      <c r="E80" s="103">
        <f>E81+E82+E83+E84</f>
        <v>208500</v>
      </c>
      <c r="F80" s="65" t="s">
        <v>1262</v>
      </c>
    </row>
    <row r="81" spans="1:6" ht="14.45" hidden="1" x14ac:dyDescent="0.3">
      <c r="A81" s="65" t="s">
        <v>828</v>
      </c>
      <c r="B81" s="65" t="s">
        <v>814</v>
      </c>
      <c r="C81" s="65" t="s">
        <v>322</v>
      </c>
      <c r="D81" s="65" t="s">
        <v>154</v>
      </c>
      <c r="E81" s="66">
        <v>190000</v>
      </c>
      <c r="F81" s="85" t="s">
        <v>883</v>
      </c>
    </row>
    <row r="82" spans="1:6" ht="14.45" hidden="1" x14ac:dyDescent="0.3">
      <c r="A82" s="65" t="s">
        <v>828</v>
      </c>
      <c r="B82" s="65" t="s">
        <v>814</v>
      </c>
      <c r="C82" s="65" t="s">
        <v>322</v>
      </c>
      <c r="D82" s="65" t="s">
        <v>116</v>
      </c>
      <c r="E82" s="66">
        <v>7000</v>
      </c>
      <c r="F82" s="65" t="s">
        <v>884</v>
      </c>
    </row>
    <row r="83" spans="1:6" ht="14.45" hidden="1" x14ac:dyDescent="0.3">
      <c r="A83" s="65" t="s">
        <v>828</v>
      </c>
      <c r="B83" s="65" t="s">
        <v>814</v>
      </c>
      <c r="C83" s="65" t="s">
        <v>322</v>
      </c>
      <c r="D83" s="65" t="s">
        <v>97</v>
      </c>
      <c r="E83" s="66">
        <v>10000</v>
      </c>
      <c r="F83" s="65" t="s">
        <v>885</v>
      </c>
    </row>
    <row r="84" spans="1:6" ht="14.45" hidden="1" x14ac:dyDescent="0.3">
      <c r="A84" s="65" t="s">
        <v>828</v>
      </c>
      <c r="B84" s="65" t="s">
        <v>814</v>
      </c>
      <c r="C84" s="65" t="s">
        <v>322</v>
      </c>
      <c r="D84" s="65" t="s">
        <v>119</v>
      </c>
      <c r="E84" s="66">
        <v>1500</v>
      </c>
      <c r="F84" s="65" t="s">
        <v>886</v>
      </c>
    </row>
    <row r="85" spans="1:6" x14ac:dyDescent="0.25">
      <c r="A85" s="65" t="s">
        <v>830</v>
      </c>
      <c r="B85" s="65" t="s">
        <v>814</v>
      </c>
      <c r="C85" s="65" t="s">
        <v>831</v>
      </c>
      <c r="D85" s="65" t="s">
        <v>97</v>
      </c>
      <c r="E85" s="103">
        <v>250000</v>
      </c>
      <c r="F85" s="65" t="s">
        <v>887</v>
      </c>
    </row>
    <row r="86" spans="1:6" x14ac:dyDescent="0.25">
      <c r="A86" s="68" t="s">
        <v>888</v>
      </c>
      <c r="B86" s="68" t="s">
        <v>814</v>
      </c>
      <c r="C86" s="68" t="s">
        <v>825</v>
      </c>
      <c r="D86" s="68" t="s">
        <v>701</v>
      </c>
      <c r="E86" s="103">
        <f>E87+E88</f>
        <v>250000</v>
      </c>
      <c r="F86" s="65" t="s">
        <v>1263</v>
      </c>
    </row>
    <row r="87" spans="1:6" ht="14.45" hidden="1" x14ac:dyDescent="0.3">
      <c r="A87" s="65" t="s">
        <v>888</v>
      </c>
      <c r="B87" s="65" t="s">
        <v>814</v>
      </c>
      <c r="C87" s="65" t="s">
        <v>825</v>
      </c>
      <c r="D87" s="65" t="s">
        <v>116</v>
      </c>
      <c r="E87" s="66">
        <v>100000</v>
      </c>
      <c r="F87" s="65" t="s">
        <v>889</v>
      </c>
    </row>
    <row r="88" spans="1:6" ht="14.45" hidden="1" x14ac:dyDescent="0.3">
      <c r="A88" s="65" t="s">
        <v>888</v>
      </c>
      <c r="B88" s="65" t="s">
        <v>814</v>
      </c>
      <c r="C88" s="65" t="s">
        <v>825</v>
      </c>
      <c r="D88" s="65" t="s">
        <v>97</v>
      </c>
      <c r="E88" s="66">
        <v>150000</v>
      </c>
      <c r="F88" s="85" t="s">
        <v>890</v>
      </c>
    </row>
    <row r="89" spans="1:6" x14ac:dyDescent="0.25">
      <c r="A89" s="68" t="s">
        <v>833</v>
      </c>
      <c r="B89" s="68" t="s">
        <v>814</v>
      </c>
      <c r="C89" s="68" t="s">
        <v>322</v>
      </c>
      <c r="D89" s="68" t="s">
        <v>701</v>
      </c>
      <c r="E89" s="103">
        <f>E90+E91+E92+E93</f>
        <v>182500</v>
      </c>
      <c r="F89" s="85" t="s">
        <v>1264</v>
      </c>
    </row>
    <row r="90" spans="1:6" ht="14.45" hidden="1" x14ac:dyDescent="0.3">
      <c r="A90" s="65" t="s">
        <v>833</v>
      </c>
      <c r="B90" s="65" t="s">
        <v>814</v>
      </c>
      <c r="C90" s="65" t="s">
        <v>322</v>
      </c>
      <c r="D90" s="65" t="s">
        <v>154</v>
      </c>
      <c r="E90" s="66">
        <v>170000</v>
      </c>
      <c r="F90" s="65" t="s">
        <v>891</v>
      </c>
    </row>
    <row r="91" spans="1:6" ht="14.45" hidden="1" x14ac:dyDescent="0.3">
      <c r="A91" s="65" t="s">
        <v>833</v>
      </c>
      <c r="B91" s="65" t="s">
        <v>814</v>
      </c>
      <c r="C91" s="65" t="s">
        <v>322</v>
      </c>
      <c r="D91" s="65" t="s">
        <v>116</v>
      </c>
      <c r="E91" s="66">
        <v>2000</v>
      </c>
      <c r="F91" s="65" t="s">
        <v>892</v>
      </c>
    </row>
    <row r="92" spans="1:6" ht="14.45" hidden="1" x14ac:dyDescent="0.3">
      <c r="A92" s="65" t="s">
        <v>833</v>
      </c>
      <c r="B92" s="65" t="s">
        <v>814</v>
      </c>
      <c r="C92" s="65" t="s">
        <v>322</v>
      </c>
      <c r="D92" s="65" t="s">
        <v>97</v>
      </c>
      <c r="E92" s="66">
        <v>10000</v>
      </c>
      <c r="F92" s="65" t="s">
        <v>893</v>
      </c>
    </row>
    <row r="93" spans="1:6" ht="14.45" hidden="1" x14ac:dyDescent="0.3">
      <c r="A93" s="65" t="s">
        <v>833</v>
      </c>
      <c r="B93" s="65" t="s">
        <v>814</v>
      </c>
      <c r="C93" s="65" t="s">
        <v>322</v>
      </c>
      <c r="D93" s="65" t="s">
        <v>119</v>
      </c>
      <c r="E93" s="66">
        <v>500</v>
      </c>
      <c r="F93" s="65" t="s">
        <v>894</v>
      </c>
    </row>
    <row r="94" spans="1:6" x14ac:dyDescent="0.25">
      <c r="A94" s="90" t="s">
        <v>1339</v>
      </c>
      <c r="B94" s="90" t="s">
        <v>814</v>
      </c>
      <c r="C94" s="90" t="s">
        <v>322</v>
      </c>
      <c r="D94" s="90" t="s">
        <v>701</v>
      </c>
      <c r="E94" s="103">
        <f>E95+E96+E97</f>
        <v>250000</v>
      </c>
      <c r="F94" s="85" t="s">
        <v>1266</v>
      </c>
    </row>
    <row r="95" spans="1:6" ht="14.45" hidden="1" x14ac:dyDescent="0.3">
      <c r="A95" s="90" t="s">
        <v>1339</v>
      </c>
      <c r="B95" s="90">
        <v>10</v>
      </c>
      <c r="C95" s="90" t="s">
        <v>322</v>
      </c>
      <c r="D95" s="90">
        <v>5041</v>
      </c>
      <c r="E95" s="66">
        <v>50000</v>
      </c>
      <c r="F95" s="85" t="s">
        <v>927</v>
      </c>
    </row>
    <row r="96" spans="1:6" ht="14.45" hidden="1" x14ac:dyDescent="0.3">
      <c r="A96" s="90" t="s">
        <v>1339</v>
      </c>
      <c r="B96" s="90">
        <v>10</v>
      </c>
      <c r="C96" s="90" t="s">
        <v>322</v>
      </c>
      <c r="D96" s="90">
        <v>5139</v>
      </c>
      <c r="E96" s="66">
        <v>50000</v>
      </c>
      <c r="F96" s="85" t="s">
        <v>928</v>
      </c>
    </row>
    <row r="97" spans="1:6" ht="14.45" hidden="1" x14ac:dyDescent="0.3">
      <c r="A97" s="90" t="s">
        <v>1339</v>
      </c>
      <c r="B97" s="90">
        <v>10</v>
      </c>
      <c r="C97" s="90" t="s">
        <v>322</v>
      </c>
      <c r="D97" s="90">
        <v>5169</v>
      </c>
      <c r="E97" s="66">
        <f>50000+100000</f>
        <v>150000</v>
      </c>
      <c r="F97" s="85" t="s">
        <v>929</v>
      </c>
    </row>
    <row r="98" spans="1:6" x14ac:dyDescent="0.25">
      <c r="A98" s="68" t="s">
        <v>1338</v>
      </c>
      <c r="B98" s="68">
        <v>10</v>
      </c>
      <c r="C98" s="68" t="s">
        <v>322</v>
      </c>
      <c r="D98" s="68" t="s">
        <v>701</v>
      </c>
      <c r="E98" s="103">
        <f>E99+E100+E101</f>
        <v>150000</v>
      </c>
      <c r="F98" s="65" t="s">
        <v>1265</v>
      </c>
    </row>
    <row r="99" spans="1:6" ht="14.45" hidden="1" x14ac:dyDescent="0.3">
      <c r="A99" s="90" t="s">
        <v>1338</v>
      </c>
      <c r="B99" s="90">
        <v>10</v>
      </c>
      <c r="C99" s="90" t="s">
        <v>322</v>
      </c>
      <c r="D99" s="90">
        <v>5041</v>
      </c>
      <c r="E99" s="66">
        <v>50000</v>
      </c>
      <c r="F99" s="85" t="s">
        <v>924</v>
      </c>
    </row>
    <row r="100" spans="1:6" ht="14.45" hidden="1" x14ac:dyDescent="0.3">
      <c r="A100" s="90" t="s">
        <v>1338</v>
      </c>
      <c r="B100" s="90">
        <v>10</v>
      </c>
      <c r="C100" s="90" t="s">
        <v>322</v>
      </c>
      <c r="D100" s="90">
        <v>5139</v>
      </c>
      <c r="E100" s="66">
        <v>50000</v>
      </c>
      <c r="F100" s="85" t="s">
        <v>925</v>
      </c>
    </row>
    <row r="101" spans="1:6" ht="14.45" hidden="1" x14ac:dyDescent="0.3">
      <c r="A101" s="90" t="s">
        <v>1338</v>
      </c>
      <c r="B101" s="90">
        <v>10</v>
      </c>
      <c r="C101" s="90" t="s">
        <v>322</v>
      </c>
      <c r="D101" s="90">
        <v>5169</v>
      </c>
      <c r="E101" s="66">
        <v>50000</v>
      </c>
      <c r="F101" s="85" t="s">
        <v>926</v>
      </c>
    </row>
    <row r="102" spans="1:6" x14ac:dyDescent="0.25">
      <c r="A102" s="90" t="s">
        <v>835</v>
      </c>
      <c r="B102" s="90" t="s">
        <v>814</v>
      </c>
      <c r="C102" s="90" t="s">
        <v>371</v>
      </c>
      <c r="D102" s="90" t="s">
        <v>701</v>
      </c>
      <c r="E102" s="103">
        <f>E103+E104+E105+E106</f>
        <v>374000</v>
      </c>
      <c r="F102" s="85" t="s">
        <v>1267</v>
      </c>
    </row>
    <row r="103" spans="1:6" ht="14.45" hidden="1" x14ac:dyDescent="0.3">
      <c r="A103" s="65" t="s">
        <v>835</v>
      </c>
      <c r="B103" s="65" t="s">
        <v>814</v>
      </c>
      <c r="C103" s="65" t="s">
        <v>371</v>
      </c>
      <c r="D103" s="65" t="s">
        <v>154</v>
      </c>
      <c r="E103" s="66">
        <v>250000</v>
      </c>
      <c r="F103" s="65" t="s">
        <v>895</v>
      </c>
    </row>
    <row r="104" spans="1:6" ht="14.45" hidden="1" x14ac:dyDescent="0.3">
      <c r="A104" s="65" t="s">
        <v>835</v>
      </c>
      <c r="B104" s="65" t="s">
        <v>814</v>
      </c>
      <c r="C104" s="65" t="s">
        <v>371</v>
      </c>
      <c r="D104" s="65" t="s">
        <v>116</v>
      </c>
      <c r="E104" s="66">
        <v>1000</v>
      </c>
      <c r="F104" s="65" t="s">
        <v>896</v>
      </c>
    </row>
    <row r="105" spans="1:6" ht="14.45" hidden="1" x14ac:dyDescent="0.3">
      <c r="A105" s="65" t="s">
        <v>835</v>
      </c>
      <c r="B105" s="65" t="s">
        <v>814</v>
      </c>
      <c r="C105" s="65" t="s">
        <v>371</v>
      </c>
      <c r="D105" s="65" t="s">
        <v>97</v>
      </c>
      <c r="E105" s="66">
        <v>115000</v>
      </c>
      <c r="F105" s="65" t="s">
        <v>897</v>
      </c>
    </row>
    <row r="106" spans="1:6" ht="14.45" hidden="1" x14ac:dyDescent="0.3">
      <c r="A106" s="65" t="s">
        <v>835</v>
      </c>
      <c r="B106" s="65" t="s">
        <v>814</v>
      </c>
      <c r="C106" s="65" t="s">
        <v>371</v>
      </c>
      <c r="D106" s="65" t="s">
        <v>119</v>
      </c>
      <c r="E106" s="66">
        <v>8000</v>
      </c>
      <c r="F106" s="65" t="s">
        <v>898</v>
      </c>
    </row>
    <row r="107" spans="1:6" x14ac:dyDescent="0.25">
      <c r="A107" s="68" t="s">
        <v>899</v>
      </c>
      <c r="B107" s="68" t="s">
        <v>814</v>
      </c>
      <c r="C107" s="68" t="s">
        <v>181</v>
      </c>
      <c r="D107" s="68" t="s">
        <v>701</v>
      </c>
      <c r="E107" s="103">
        <f>E108+E109+E110+E111</f>
        <v>220000</v>
      </c>
      <c r="F107" s="65" t="s">
        <v>1268</v>
      </c>
    </row>
    <row r="108" spans="1:6" ht="14.45" hidden="1" x14ac:dyDescent="0.3">
      <c r="A108" s="65" t="s">
        <v>899</v>
      </c>
      <c r="B108" s="65" t="s">
        <v>814</v>
      </c>
      <c r="C108" s="65" t="s">
        <v>181</v>
      </c>
      <c r="D108" s="65" t="s">
        <v>154</v>
      </c>
      <c r="E108" s="66">
        <v>150000</v>
      </c>
      <c r="F108" s="85" t="s">
        <v>900</v>
      </c>
    </row>
    <row r="109" spans="1:6" ht="14.45" hidden="1" x14ac:dyDescent="0.3">
      <c r="A109" s="65" t="s">
        <v>899</v>
      </c>
      <c r="B109" s="65" t="s">
        <v>814</v>
      </c>
      <c r="C109" s="65" t="s">
        <v>181</v>
      </c>
      <c r="D109" s="65" t="s">
        <v>116</v>
      </c>
      <c r="E109" s="66">
        <v>10000</v>
      </c>
      <c r="F109" s="85" t="s">
        <v>901</v>
      </c>
    </row>
    <row r="110" spans="1:6" ht="14.45" hidden="1" x14ac:dyDescent="0.3">
      <c r="A110" s="65" t="s">
        <v>899</v>
      </c>
      <c r="B110" s="65" t="s">
        <v>814</v>
      </c>
      <c r="C110" s="65" t="s">
        <v>181</v>
      </c>
      <c r="D110" s="65" t="s">
        <v>97</v>
      </c>
      <c r="E110" s="66">
        <v>50000</v>
      </c>
      <c r="F110" s="85" t="s">
        <v>902</v>
      </c>
    </row>
    <row r="111" spans="1:6" ht="14.45" hidden="1" x14ac:dyDescent="0.3">
      <c r="A111" s="65" t="s">
        <v>899</v>
      </c>
      <c r="B111" s="65" t="s">
        <v>814</v>
      </c>
      <c r="C111" s="65" t="s">
        <v>181</v>
      </c>
      <c r="D111" s="65" t="s">
        <v>119</v>
      </c>
      <c r="E111" s="66">
        <v>10000</v>
      </c>
      <c r="F111" s="85" t="s">
        <v>903</v>
      </c>
    </row>
    <row r="112" spans="1:6" x14ac:dyDescent="0.25">
      <c r="A112" s="68" t="s">
        <v>904</v>
      </c>
      <c r="B112" s="68" t="s">
        <v>814</v>
      </c>
      <c r="C112" s="68" t="s">
        <v>371</v>
      </c>
      <c r="D112" s="68" t="s">
        <v>701</v>
      </c>
      <c r="E112" s="103">
        <f>E113+E114+E115</f>
        <v>23500</v>
      </c>
      <c r="F112" s="85" t="s">
        <v>1269</v>
      </c>
    </row>
    <row r="113" spans="1:6" ht="14.45" hidden="1" x14ac:dyDescent="0.3">
      <c r="A113" s="65" t="s">
        <v>904</v>
      </c>
      <c r="B113" s="65" t="s">
        <v>814</v>
      </c>
      <c r="C113" s="65" t="s">
        <v>371</v>
      </c>
      <c r="D113" s="65" t="s">
        <v>154</v>
      </c>
      <c r="E113" s="66">
        <v>15000</v>
      </c>
      <c r="F113" s="65" t="s">
        <v>905</v>
      </c>
    </row>
    <row r="114" spans="1:6" ht="14.45" hidden="1" x14ac:dyDescent="0.3">
      <c r="A114" s="65" t="s">
        <v>904</v>
      </c>
      <c r="B114" s="65" t="s">
        <v>814</v>
      </c>
      <c r="C114" s="65" t="s">
        <v>371</v>
      </c>
      <c r="D114" s="65" t="s">
        <v>97</v>
      </c>
      <c r="E114" s="66">
        <v>5500</v>
      </c>
      <c r="F114" s="65" t="s">
        <v>906</v>
      </c>
    </row>
    <row r="115" spans="1:6" ht="14.45" hidden="1" x14ac:dyDescent="0.3">
      <c r="A115" s="65" t="s">
        <v>904</v>
      </c>
      <c r="B115" s="65" t="s">
        <v>814</v>
      </c>
      <c r="C115" s="65" t="s">
        <v>371</v>
      </c>
      <c r="D115" s="65" t="s">
        <v>119</v>
      </c>
      <c r="E115" s="66">
        <v>3000</v>
      </c>
      <c r="F115" s="65" t="s">
        <v>907</v>
      </c>
    </row>
    <row r="116" spans="1:6" x14ac:dyDescent="0.25">
      <c r="A116" s="68" t="s">
        <v>837</v>
      </c>
      <c r="B116" s="68" t="s">
        <v>814</v>
      </c>
      <c r="C116" s="68" t="s">
        <v>371</v>
      </c>
      <c r="D116" s="68" t="s">
        <v>701</v>
      </c>
      <c r="E116" s="103">
        <f>E117+E118+E119+E120</f>
        <v>162000</v>
      </c>
      <c r="F116" s="65" t="s">
        <v>1253</v>
      </c>
    </row>
    <row r="117" spans="1:6" ht="14.45" hidden="1" x14ac:dyDescent="0.3">
      <c r="A117" s="65" t="s">
        <v>837</v>
      </c>
      <c r="B117" s="65" t="s">
        <v>814</v>
      </c>
      <c r="C117" s="65" t="s">
        <v>371</v>
      </c>
      <c r="D117" s="65" t="s">
        <v>154</v>
      </c>
      <c r="E117" s="66">
        <v>110000</v>
      </c>
      <c r="F117" s="65" t="s">
        <v>908</v>
      </c>
    </row>
    <row r="118" spans="1:6" ht="14.45" hidden="1" x14ac:dyDescent="0.3">
      <c r="A118" s="65" t="s">
        <v>837</v>
      </c>
      <c r="B118" s="65" t="s">
        <v>814</v>
      </c>
      <c r="C118" s="65" t="s">
        <v>371</v>
      </c>
      <c r="D118" s="65" t="s">
        <v>116</v>
      </c>
      <c r="E118" s="66">
        <v>24000</v>
      </c>
      <c r="F118" s="65" t="s">
        <v>909</v>
      </c>
    </row>
    <row r="119" spans="1:6" ht="14.45" hidden="1" x14ac:dyDescent="0.3">
      <c r="A119" s="65" t="s">
        <v>837</v>
      </c>
      <c r="B119" s="65" t="s">
        <v>814</v>
      </c>
      <c r="C119" s="65" t="s">
        <v>371</v>
      </c>
      <c r="D119" s="65" t="s">
        <v>97</v>
      </c>
      <c r="E119" s="66">
        <v>25000</v>
      </c>
      <c r="F119" s="65" t="s">
        <v>910</v>
      </c>
    </row>
    <row r="120" spans="1:6" ht="14.45" hidden="1" x14ac:dyDescent="0.3">
      <c r="A120" s="65" t="s">
        <v>837</v>
      </c>
      <c r="B120" s="65" t="s">
        <v>814</v>
      </c>
      <c r="C120" s="65" t="s">
        <v>371</v>
      </c>
      <c r="D120" s="65" t="s">
        <v>119</v>
      </c>
      <c r="E120" s="66">
        <v>3000</v>
      </c>
      <c r="F120" s="65" t="s">
        <v>911</v>
      </c>
    </row>
    <row r="121" spans="1:6" x14ac:dyDescent="0.25">
      <c r="A121" s="65" t="s">
        <v>912</v>
      </c>
      <c r="B121" s="65" t="s">
        <v>814</v>
      </c>
      <c r="C121" s="65" t="s">
        <v>810</v>
      </c>
      <c r="D121" s="65" t="s">
        <v>913</v>
      </c>
      <c r="E121" s="103">
        <v>12000</v>
      </c>
      <c r="F121" s="65" t="s">
        <v>914</v>
      </c>
    </row>
    <row r="122" spans="1:6" x14ac:dyDescent="0.25">
      <c r="A122" s="65" t="s">
        <v>915</v>
      </c>
      <c r="B122" s="65" t="s">
        <v>814</v>
      </c>
      <c r="C122" s="65" t="s">
        <v>371</v>
      </c>
      <c r="D122" s="65" t="s">
        <v>230</v>
      </c>
      <c r="E122" s="103">
        <v>10000</v>
      </c>
      <c r="F122" s="65" t="s">
        <v>916</v>
      </c>
    </row>
    <row r="123" spans="1:6" x14ac:dyDescent="0.25">
      <c r="A123" s="65" t="s">
        <v>238</v>
      </c>
      <c r="B123" s="65" t="s">
        <v>814</v>
      </c>
      <c r="C123" s="65" t="s">
        <v>813</v>
      </c>
      <c r="D123" s="65" t="s">
        <v>240</v>
      </c>
      <c r="E123" s="103">
        <v>50000</v>
      </c>
      <c r="F123" s="65" t="s">
        <v>917</v>
      </c>
    </row>
    <row r="124" spans="1:6" x14ac:dyDescent="0.25">
      <c r="A124" s="65" t="s">
        <v>918</v>
      </c>
      <c r="B124" s="65" t="s">
        <v>814</v>
      </c>
      <c r="C124" s="65" t="s">
        <v>351</v>
      </c>
      <c r="D124" s="65" t="s">
        <v>116</v>
      </c>
      <c r="E124" s="103">
        <v>2000</v>
      </c>
      <c r="F124" s="65" t="s">
        <v>919</v>
      </c>
    </row>
    <row r="125" spans="1:6" x14ac:dyDescent="0.25">
      <c r="A125" s="68" t="s">
        <v>840</v>
      </c>
      <c r="B125" s="68" t="s">
        <v>814</v>
      </c>
      <c r="C125" s="68" t="s">
        <v>351</v>
      </c>
      <c r="D125" s="68" t="s">
        <v>701</v>
      </c>
      <c r="E125" s="103">
        <f>E126+E127+E128+E129</f>
        <v>85000</v>
      </c>
      <c r="F125" s="65" t="s">
        <v>1270</v>
      </c>
    </row>
    <row r="126" spans="1:6" ht="14.45" hidden="1" x14ac:dyDescent="0.3">
      <c r="A126" s="65" t="s">
        <v>840</v>
      </c>
      <c r="B126" s="65" t="s">
        <v>814</v>
      </c>
      <c r="C126" s="65" t="s">
        <v>351</v>
      </c>
      <c r="D126" s="65" t="s">
        <v>154</v>
      </c>
      <c r="E126" s="66">
        <v>50000</v>
      </c>
      <c r="F126" s="65" t="s">
        <v>920</v>
      </c>
    </row>
    <row r="127" spans="1:6" ht="14.45" hidden="1" x14ac:dyDescent="0.3">
      <c r="A127" s="65" t="s">
        <v>840</v>
      </c>
      <c r="B127" s="65" t="s">
        <v>814</v>
      </c>
      <c r="C127" s="65" t="s">
        <v>351</v>
      </c>
      <c r="D127" s="65" t="s">
        <v>116</v>
      </c>
      <c r="E127" s="66">
        <v>20000</v>
      </c>
      <c r="F127" s="65" t="s">
        <v>921</v>
      </c>
    </row>
    <row r="128" spans="1:6" ht="14.45" hidden="1" x14ac:dyDescent="0.3">
      <c r="A128" s="65" t="s">
        <v>840</v>
      </c>
      <c r="B128" s="65" t="s">
        <v>814</v>
      </c>
      <c r="C128" s="65" t="s">
        <v>351</v>
      </c>
      <c r="D128" s="65" t="s">
        <v>97</v>
      </c>
      <c r="E128" s="66">
        <v>10000</v>
      </c>
      <c r="F128" s="65" t="s">
        <v>922</v>
      </c>
    </row>
    <row r="129" spans="1:6" ht="14.45" hidden="1" x14ac:dyDescent="0.3">
      <c r="A129" s="65" t="s">
        <v>840</v>
      </c>
      <c r="B129" s="65" t="s">
        <v>814</v>
      </c>
      <c r="C129" s="65" t="s">
        <v>351</v>
      </c>
      <c r="D129" s="65" t="s">
        <v>119</v>
      </c>
      <c r="E129" s="66">
        <v>5000</v>
      </c>
      <c r="F129" s="65" t="s">
        <v>923</v>
      </c>
    </row>
    <row r="130" spans="1:6" x14ac:dyDescent="0.25">
      <c r="A130" s="65"/>
      <c r="B130" s="65"/>
      <c r="C130" s="65"/>
      <c r="D130" s="65"/>
      <c r="E130" s="101">
        <f>E31+E36+E43+E44+E45+E50+E56+E57+E58+E64+E69+E75+E80+E85+E86+E89+E98+E94+E102+E107+E112+E116+E121+E122+E123+E124+E125</f>
        <v>7370500</v>
      </c>
      <c r="F130" s="52" t="s">
        <v>1</v>
      </c>
    </row>
  </sheetData>
  <mergeCells count="3">
    <mergeCell ref="A1:F1"/>
    <mergeCell ref="A2:F2"/>
    <mergeCell ref="A3:F3"/>
  </mergeCells>
  <pageMargins left="0.31496062992125984" right="0.31496062992125984" top="0.78740157480314965" bottom="0.78740157480314965" header="0.31496062992125984" footer="0.31496062992125984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F19" sqref="F19"/>
    </sheetView>
  </sheetViews>
  <sheetFormatPr defaultRowHeight="15" x14ac:dyDescent="0.25"/>
  <cols>
    <col min="1" max="1" width="11.140625" customWidth="1"/>
    <col min="2" max="2" width="8.42578125" customWidth="1"/>
    <col min="3" max="3" width="8.7109375" customWidth="1"/>
    <col min="4" max="4" width="8" customWidth="1"/>
    <col min="5" max="5" width="13.85546875" style="64" bestFit="1" customWidth="1"/>
    <col min="6" max="6" width="29.140625" bestFit="1" customWidth="1"/>
  </cols>
  <sheetData>
    <row r="1" spans="1:6" x14ac:dyDescent="0.25">
      <c r="A1" s="156" t="s">
        <v>60</v>
      </c>
      <c r="B1" s="156"/>
      <c r="C1" s="156"/>
      <c r="D1" s="156"/>
      <c r="E1" s="156"/>
      <c r="F1" s="156"/>
    </row>
    <row r="2" spans="1:6" x14ac:dyDescent="0.25">
      <c r="A2" s="156" t="s">
        <v>31</v>
      </c>
      <c r="B2" s="156"/>
      <c r="C2" s="156"/>
      <c r="D2" s="156"/>
      <c r="E2" s="156"/>
      <c r="F2" s="156"/>
    </row>
    <row r="3" spans="1:6" x14ac:dyDescent="0.25">
      <c r="A3" s="156" t="s">
        <v>61</v>
      </c>
      <c r="B3" s="156"/>
      <c r="C3" s="156"/>
      <c r="D3" s="156"/>
      <c r="E3" s="156"/>
      <c r="F3" s="156"/>
    </row>
    <row r="5" spans="1:6" s="89" customFormat="1" ht="30" x14ac:dyDescent="0.25">
      <c r="A5" s="47" t="s">
        <v>62</v>
      </c>
      <c r="B5" s="47" t="s">
        <v>63</v>
      </c>
      <c r="C5" s="47" t="s">
        <v>64</v>
      </c>
      <c r="D5" s="47" t="s">
        <v>65</v>
      </c>
      <c r="E5" s="46" t="s">
        <v>66</v>
      </c>
      <c r="F5" s="47" t="s">
        <v>67</v>
      </c>
    </row>
    <row r="6" spans="1:6" x14ac:dyDescent="0.25">
      <c r="A6" s="65" t="s">
        <v>162</v>
      </c>
      <c r="B6" s="65" t="s">
        <v>930</v>
      </c>
      <c r="C6" s="65" t="s">
        <v>180</v>
      </c>
      <c r="D6" s="65" t="s">
        <v>181</v>
      </c>
      <c r="E6" s="103">
        <v>1000</v>
      </c>
      <c r="F6" s="65" t="s">
        <v>931</v>
      </c>
    </row>
    <row r="7" spans="1:6" x14ac:dyDescent="0.25">
      <c r="A7" s="65" t="s">
        <v>162</v>
      </c>
      <c r="B7" s="65" t="s">
        <v>930</v>
      </c>
      <c r="C7" s="65" t="s">
        <v>99</v>
      </c>
      <c r="D7" s="65" t="s">
        <v>932</v>
      </c>
      <c r="E7" s="103">
        <v>200000</v>
      </c>
      <c r="F7" s="65" t="s">
        <v>933</v>
      </c>
    </row>
    <row r="8" spans="1:6" s="53" customFormat="1" ht="14.45" x14ac:dyDescent="0.3">
      <c r="A8" s="52"/>
      <c r="B8" s="52"/>
      <c r="C8" s="52"/>
      <c r="D8" s="52"/>
      <c r="E8" s="101">
        <f>SUM(E6:E7)</f>
        <v>201000</v>
      </c>
      <c r="F8" s="52" t="s">
        <v>1</v>
      </c>
    </row>
    <row r="10" spans="1:6" s="89" customFormat="1" ht="30" x14ac:dyDescent="0.25">
      <c r="A10" s="47" t="s">
        <v>62</v>
      </c>
      <c r="B10" s="47" t="s">
        <v>63</v>
      </c>
      <c r="C10" s="47" t="s">
        <v>64</v>
      </c>
      <c r="D10" s="47" t="s">
        <v>65</v>
      </c>
      <c r="E10" s="46" t="s">
        <v>66</v>
      </c>
      <c r="F10" s="47" t="s">
        <v>73</v>
      </c>
    </row>
    <row r="11" spans="1:6" x14ac:dyDescent="0.25">
      <c r="A11" s="65" t="s">
        <v>162</v>
      </c>
      <c r="B11" s="65" t="s">
        <v>930</v>
      </c>
      <c r="C11" s="65" t="s">
        <v>180</v>
      </c>
      <c r="D11" s="65" t="s">
        <v>210</v>
      </c>
      <c r="E11" s="103">
        <v>1000</v>
      </c>
      <c r="F11" s="122" t="s">
        <v>934</v>
      </c>
    </row>
    <row r="12" spans="1:6" x14ac:dyDescent="0.25">
      <c r="A12" s="65" t="s">
        <v>162</v>
      </c>
      <c r="B12" s="65" t="s">
        <v>930</v>
      </c>
      <c r="C12" s="65" t="s">
        <v>70</v>
      </c>
      <c r="D12" s="65" t="s">
        <v>935</v>
      </c>
      <c r="E12" s="121">
        <v>200000</v>
      </c>
      <c r="F12" s="65" t="s">
        <v>936</v>
      </c>
    </row>
    <row r="13" spans="1:6" s="53" customFormat="1" ht="14.45" x14ac:dyDescent="0.3">
      <c r="A13" s="52"/>
      <c r="B13" s="52"/>
      <c r="C13" s="52"/>
      <c r="D13" s="52"/>
      <c r="E13" s="101">
        <f>SUM(E11:E12)</f>
        <v>201000</v>
      </c>
      <c r="F13" s="123" t="s">
        <v>1</v>
      </c>
    </row>
  </sheetData>
  <mergeCells count="3">
    <mergeCell ref="A1:F1"/>
    <mergeCell ref="A2:F2"/>
    <mergeCell ref="A3:F3"/>
  </mergeCells>
  <pageMargins left="0.31496062992125984" right="0.31496062992125984" top="0.78740157480314965" bottom="0.78740157480314965" header="0.31496062992125984" footer="0.31496062992125984"/>
  <pageSetup paperSize="9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F19" sqref="F19"/>
    </sheetView>
  </sheetViews>
  <sheetFormatPr defaultRowHeight="15" x14ac:dyDescent="0.25"/>
  <cols>
    <col min="1" max="1" width="11.140625" customWidth="1"/>
    <col min="2" max="2" width="8.42578125" customWidth="1"/>
    <col min="3" max="3" width="8.7109375" customWidth="1"/>
    <col min="4" max="4" width="8" customWidth="1"/>
    <col min="5" max="5" width="13.85546875" style="64" bestFit="1" customWidth="1"/>
    <col min="6" max="6" width="35.7109375" bestFit="1" customWidth="1"/>
  </cols>
  <sheetData>
    <row r="1" spans="1:6" x14ac:dyDescent="0.25">
      <c r="A1" s="156" t="s">
        <v>60</v>
      </c>
      <c r="B1" s="156"/>
      <c r="C1" s="156"/>
      <c r="D1" s="156"/>
      <c r="E1" s="156"/>
      <c r="F1" s="156"/>
    </row>
    <row r="2" spans="1:6" x14ac:dyDescent="0.25">
      <c r="A2" s="156" t="s">
        <v>32</v>
      </c>
      <c r="B2" s="156"/>
      <c r="C2" s="156"/>
      <c r="D2" s="156"/>
      <c r="E2" s="156"/>
      <c r="F2" s="156"/>
    </row>
    <row r="3" spans="1:6" x14ac:dyDescent="0.25">
      <c r="A3" s="156" t="s">
        <v>61</v>
      </c>
      <c r="B3" s="156"/>
      <c r="C3" s="156"/>
      <c r="D3" s="156"/>
      <c r="E3" s="156"/>
      <c r="F3" s="156"/>
    </row>
    <row r="5" spans="1:6" s="89" customFormat="1" ht="30" x14ac:dyDescent="0.25">
      <c r="A5" s="47" t="s">
        <v>62</v>
      </c>
      <c r="B5" s="47" t="s">
        <v>63</v>
      </c>
      <c r="C5" s="47" t="s">
        <v>64</v>
      </c>
      <c r="D5" s="47" t="s">
        <v>65</v>
      </c>
      <c r="E5" s="46" t="s">
        <v>66</v>
      </c>
      <c r="F5" s="47" t="s">
        <v>67</v>
      </c>
    </row>
    <row r="6" spans="1:6" x14ac:dyDescent="0.25">
      <c r="A6" s="65" t="s">
        <v>162</v>
      </c>
      <c r="B6" s="65" t="s">
        <v>937</v>
      </c>
      <c r="C6" s="65" t="s">
        <v>99</v>
      </c>
      <c r="D6" s="65" t="s">
        <v>932</v>
      </c>
      <c r="E6" s="103">
        <v>281000</v>
      </c>
      <c r="F6" s="65" t="s">
        <v>938</v>
      </c>
    </row>
    <row r="7" spans="1:6" x14ac:dyDescent="0.25">
      <c r="A7" s="65" t="s">
        <v>68</v>
      </c>
      <c r="B7" s="65" t="s">
        <v>937</v>
      </c>
      <c r="C7" s="65" t="s">
        <v>180</v>
      </c>
      <c r="D7" s="65" t="s">
        <v>181</v>
      </c>
      <c r="E7" s="103">
        <v>500</v>
      </c>
      <c r="F7" s="65" t="s">
        <v>939</v>
      </c>
    </row>
    <row r="8" spans="1:6" x14ac:dyDescent="0.25">
      <c r="A8" s="65" t="s">
        <v>940</v>
      </c>
      <c r="B8" s="65" t="s">
        <v>937</v>
      </c>
      <c r="C8" s="65" t="s">
        <v>99</v>
      </c>
      <c r="D8" s="65" t="s">
        <v>184</v>
      </c>
      <c r="E8" s="103">
        <v>61000</v>
      </c>
      <c r="F8" s="65" t="s">
        <v>941</v>
      </c>
    </row>
    <row r="9" spans="1:6" x14ac:dyDescent="0.25">
      <c r="A9" s="65" t="s">
        <v>324</v>
      </c>
      <c r="B9" s="65" t="s">
        <v>937</v>
      </c>
      <c r="C9" s="65" t="s">
        <v>99</v>
      </c>
      <c r="D9" s="65" t="s">
        <v>932</v>
      </c>
      <c r="E9" s="103">
        <v>100000</v>
      </c>
      <c r="F9" s="65" t="s">
        <v>942</v>
      </c>
    </row>
    <row r="10" spans="1:6" x14ac:dyDescent="0.25">
      <c r="A10" s="65" t="s">
        <v>943</v>
      </c>
      <c r="B10" s="65" t="s">
        <v>937</v>
      </c>
      <c r="C10" s="65" t="s">
        <v>99</v>
      </c>
      <c r="D10" s="65" t="s">
        <v>184</v>
      </c>
      <c r="E10" s="103">
        <v>6000</v>
      </c>
      <c r="F10" s="65" t="s">
        <v>944</v>
      </c>
    </row>
    <row r="11" spans="1:6" s="53" customFormat="1" ht="14.45" x14ac:dyDescent="0.3">
      <c r="A11" s="52"/>
      <c r="B11" s="52"/>
      <c r="C11" s="52"/>
      <c r="D11" s="52"/>
      <c r="E11" s="101">
        <f>SUM(E6:E10)</f>
        <v>448500</v>
      </c>
      <c r="F11" s="52" t="s">
        <v>1</v>
      </c>
    </row>
    <row r="13" spans="1:6" s="89" customFormat="1" ht="30" x14ac:dyDescent="0.25">
      <c r="A13" s="47" t="s">
        <v>62</v>
      </c>
      <c r="B13" s="47" t="s">
        <v>63</v>
      </c>
      <c r="C13" s="47" t="s">
        <v>64</v>
      </c>
      <c r="D13" s="47" t="s">
        <v>65</v>
      </c>
      <c r="E13" s="46" t="s">
        <v>66</v>
      </c>
      <c r="F13" s="47" t="s">
        <v>73</v>
      </c>
    </row>
    <row r="14" spans="1:6" s="114" customFormat="1" x14ac:dyDescent="0.25">
      <c r="A14" s="105" t="s">
        <v>68</v>
      </c>
      <c r="B14" s="105" t="s">
        <v>937</v>
      </c>
      <c r="C14" s="105" t="s">
        <v>70</v>
      </c>
      <c r="D14" s="105" t="s">
        <v>1192</v>
      </c>
      <c r="E14" s="102">
        <f>E15+E16+E17</f>
        <v>435500</v>
      </c>
      <c r="F14" s="99" t="s">
        <v>1271</v>
      </c>
    </row>
    <row r="15" spans="1:6" ht="14.45" hidden="1" x14ac:dyDescent="0.3">
      <c r="A15" s="65" t="s">
        <v>68</v>
      </c>
      <c r="B15" s="65" t="s">
        <v>937</v>
      </c>
      <c r="C15" s="65" t="s">
        <v>70</v>
      </c>
      <c r="D15" s="65" t="s">
        <v>116</v>
      </c>
      <c r="E15" s="66">
        <v>125500</v>
      </c>
      <c r="F15" s="65" t="s">
        <v>945</v>
      </c>
    </row>
    <row r="16" spans="1:6" ht="14.45" hidden="1" x14ac:dyDescent="0.3">
      <c r="A16" s="65" t="s">
        <v>68</v>
      </c>
      <c r="B16" s="65" t="s">
        <v>937</v>
      </c>
      <c r="C16" s="65" t="s">
        <v>70</v>
      </c>
      <c r="D16" s="65" t="s">
        <v>97</v>
      </c>
      <c r="E16" s="66">
        <v>100000</v>
      </c>
      <c r="F16" s="65" t="s">
        <v>947</v>
      </c>
    </row>
    <row r="17" spans="1:6" ht="14.45" hidden="1" x14ac:dyDescent="0.3">
      <c r="A17" s="65" t="s">
        <v>68</v>
      </c>
      <c r="B17" s="65" t="s">
        <v>937</v>
      </c>
      <c r="C17" s="65" t="s">
        <v>70</v>
      </c>
      <c r="D17" s="65" t="s">
        <v>809</v>
      </c>
      <c r="E17" s="66">
        <v>210000</v>
      </c>
      <c r="F17" s="65" t="s">
        <v>949</v>
      </c>
    </row>
    <row r="18" spans="1:6" x14ac:dyDescent="0.25">
      <c r="A18" s="65" t="s">
        <v>68</v>
      </c>
      <c r="B18" s="65" t="s">
        <v>937</v>
      </c>
      <c r="C18" s="65" t="s">
        <v>180</v>
      </c>
      <c r="D18" s="65" t="s">
        <v>210</v>
      </c>
      <c r="E18" s="103">
        <v>3000</v>
      </c>
      <c r="F18" s="65" t="s">
        <v>946</v>
      </c>
    </row>
    <row r="19" spans="1:6" x14ac:dyDescent="0.25">
      <c r="A19" s="65" t="s">
        <v>146</v>
      </c>
      <c r="B19" s="65" t="s">
        <v>937</v>
      </c>
      <c r="C19" s="65" t="s">
        <v>70</v>
      </c>
      <c r="D19" s="65" t="s">
        <v>97</v>
      </c>
      <c r="E19" s="103">
        <v>10000</v>
      </c>
      <c r="F19" s="65" t="s">
        <v>948</v>
      </c>
    </row>
    <row r="20" spans="1:6" s="53" customFormat="1" ht="14.45" x14ac:dyDescent="0.3">
      <c r="A20" s="52"/>
      <c r="B20" s="52"/>
      <c r="C20" s="52"/>
      <c r="D20" s="52"/>
      <c r="E20" s="101">
        <f>E14+E18+E19</f>
        <v>448500</v>
      </c>
      <c r="F20" s="52" t="s">
        <v>1</v>
      </c>
    </row>
  </sheetData>
  <mergeCells count="3">
    <mergeCell ref="A1:F1"/>
    <mergeCell ref="A2:F2"/>
    <mergeCell ref="A3:F3"/>
  </mergeCells>
  <pageMargins left="0.31496062992125984" right="0.31496062992125984" top="0.78740157480314965" bottom="0.78740157480314965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F19" sqref="F19"/>
    </sheetView>
  </sheetViews>
  <sheetFormatPr defaultColWidth="8.85546875" defaultRowHeight="15" x14ac:dyDescent="0.25"/>
  <cols>
    <col min="1" max="1" width="8.28515625" style="42" bestFit="1" customWidth="1"/>
    <col min="2" max="2" width="11.140625" style="42" customWidth="1"/>
    <col min="3" max="3" width="8.42578125" style="42" customWidth="1"/>
    <col min="4" max="4" width="15.28515625" style="43" bestFit="1" customWidth="1"/>
    <col min="5" max="5" width="39.140625" style="42" bestFit="1" customWidth="1"/>
    <col min="6" max="6" width="13.85546875" style="42" customWidth="1"/>
    <col min="7" max="16384" width="8.85546875" style="42"/>
  </cols>
  <sheetData>
    <row r="1" spans="1:5" x14ac:dyDescent="0.25">
      <c r="A1" s="156" t="s">
        <v>60</v>
      </c>
      <c r="B1" s="156"/>
      <c r="C1" s="156"/>
      <c r="D1" s="156"/>
      <c r="E1" s="156"/>
    </row>
    <row r="2" spans="1:5" ht="14.45" x14ac:dyDescent="0.3">
      <c r="A2" s="156" t="s">
        <v>950</v>
      </c>
      <c r="B2" s="156"/>
      <c r="C2" s="156"/>
      <c r="D2" s="156"/>
      <c r="E2" s="156"/>
    </row>
    <row r="3" spans="1:5" x14ac:dyDescent="0.25">
      <c r="A3" s="156" t="s">
        <v>61</v>
      </c>
      <c r="B3" s="156"/>
      <c r="C3" s="156"/>
      <c r="D3" s="156"/>
      <c r="E3" s="156"/>
    </row>
    <row r="5" spans="1:5" s="87" customFormat="1" ht="30" x14ac:dyDescent="0.25">
      <c r="A5" s="47" t="s">
        <v>951</v>
      </c>
      <c r="B5" s="47" t="s">
        <v>62</v>
      </c>
      <c r="C5" s="47" t="s">
        <v>63</v>
      </c>
      <c r="D5" s="46" t="s">
        <v>66</v>
      </c>
      <c r="E5" s="47" t="s">
        <v>952</v>
      </c>
    </row>
    <row r="6" spans="1:5" s="87" customFormat="1" x14ac:dyDescent="0.25">
      <c r="A6" s="105" t="s">
        <v>1273</v>
      </c>
      <c r="B6" s="105" t="s">
        <v>943</v>
      </c>
      <c r="C6" s="105" t="s">
        <v>311</v>
      </c>
      <c r="D6" s="102">
        <f>D7+D8+D9+D10+D11</f>
        <v>427000</v>
      </c>
      <c r="E6" s="99" t="s">
        <v>1274</v>
      </c>
    </row>
    <row r="7" spans="1:5" ht="14.45" hidden="1" x14ac:dyDescent="0.3">
      <c r="A7" s="49" t="s">
        <v>953</v>
      </c>
      <c r="B7" s="49" t="s">
        <v>943</v>
      </c>
      <c r="C7" s="49" t="s">
        <v>311</v>
      </c>
      <c r="D7" s="50">
        <v>265000</v>
      </c>
      <c r="E7" s="49" t="s">
        <v>954</v>
      </c>
    </row>
    <row r="8" spans="1:5" ht="14.45" hidden="1" x14ac:dyDescent="0.3">
      <c r="A8" s="49" t="s">
        <v>956</v>
      </c>
      <c r="B8" s="49" t="s">
        <v>943</v>
      </c>
      <c r="C8" s="49" t="s">
        <v>311</v>
      </c>
      <c r="D8" s="50">
        <v>80000</v>
      </c>
      <c r="E8" s="49" t="s">
        <v>957</v>
      </c>
    </row>
    <row r="9" spans="1:5" ht="14.45" hidden="1" x14ac:dyDescent="0.3">
      <c r="A9" s="49" t="s">
        <v>958</v>
      </c>
      <c r="B9" s="49" t="s">
        <v>943</v>
      </c>
      <c r="C9" s="49" t="s">
        <v>311</v>
      </c>
      <c r="D9" s="50">
        <v>7000</v>
      </c>
      <c r="E9" s="49" t="s">
        <v>959</v>
      </c>
    </row>
    <row r="10" spans="1:5" ht="14.45" hidden="1" x14ac:dyDescent="0.3">
      <c r="A10" s="49" t="s">
        <v>960</v>
      </c>
      <c r="B10" s="49" t="s">
        <v>943</v>
      </c>
      <c r="C10" s="49" t="s">
        <v>311</v>
      </c>
      <c r="D10" s="50">
        <v>5000</v>
      </c>
      <c r="E10" s="49" t="s">
        <v>961</v>
      </c>
    </row>
    <row r="11" spans="1:5" ht="14.45" hidden="1" x14ac:dyDescent="0.3">
      <c r="A11" s="49" t="s">
        <v>962</v>
      </c>
      <c r="B11" s="49" t="s">
        <v>943</v>
      </c>
      <c r="C11" s="49" t="s">
        <v>311</v>
      </c>
      <c r="D11" s="50">
        <v>70000</v>
      </c>
      <c r="E11" s="91" t="s">
        <v>963</v>
      </c>
    </row>
    <row r="12" spans="1:5" x14ac:dyDescent="0.25">
      <c r="A12" s="49" t="s">
        <v>964</v>
      </c>
      <c r="B12" s="49" t="s">
        <v>943</v>
      </c>
      <c r="C12" s="49" t="s">
        <v>311</v>
      </c>
      <c r="D12" s="97">
        <v>25000</v>
      </c>
      <c r="E12" s="49" t="s">
        <v>965</v>
      </c>
    </row>
    <row r="13" spans="1:5" x14ac:dyDescent="0.25">
      <c r="A13" s="62" t="s">
        <v>1275</v>
      </c>
      <c r="B13" s="62" t="s">
        <v>943</v>
      </c>
      <c r="C13" s="62" t="s">
        <v>311</v>
      </c>
      <c r="D13" s="97">
        <f>D14+D15+D16</f>
        <v>120000</v>
      </c>
      <c r="E13" s="49" t="s">
        <v>967</v>
      </c>
    </row>
    <row r="14" spans="1:5" ht="14.45" hidden="1" x14ac:dyDescent="0.3">
      <c r="A14" s="49" t="s">
        <v>966</v>
      </c>
      <c r="B14" s="49" t="s">
        <v>943</v>
      </c>
      <c r="C14" s="49" t="s">
        <v>311</v>
      </c>
      <c r="D14" s="50">
        <v>60000</v>
      </c>
      <c r="E14" s="49" t="s">
        <v>967</v>
      </c>
    </row>
    <row r="15" spans="1:5" ht="14.45" hidden="1" x14ac:dyDescent="0.3">
      <c r="A15" s="49" t="s">
        <v>968</v>
      </c>
      <c r="B15" s="49" t="s">
        <v>943</v>
      </c>
      <c r="C15" s="49" t="s">
        <v>311</v>
      </c>
      <c r="D15" s="50">
        <v>40000</v>
      </c>
      <c r="E15" s="49" t="s">
        <v>969</v>
      </c>
    </row>
    <row r="16" spans="1:5" ht="14.45" hidden="1" x14ac:dyDescent="0.3">
      <c r="A16" s="49" t="s">
        <v>970</v>
      </c>
      <c r="B16" s="49" t="s">
        <v>943</v>
      </c>
      <c r="C16" s="49" t="s">
        <v>311</v>
      </c>
      <c r="D16" s="50">
        <v>20000</v>
      </c>
      <c r="E16" s="49" t="s">
        <v>971</v>
      </c>
    </row>
    <row r="17" spans="1:5" x14ac:dyDescent="0.25">
      <c r="A17" s="62" t="s">
        <v>1276</v>
      </c>
      <c r="B17" s="62" t="s">
        <v>943</v>
      </c>
      <c r="C17" s="62" t="s">
        <v>311</v>
      </c>
      <c r="D17" s="97">
        <f>D18+D19+D20+D21+D22+D23</f>
        <v>2275000</v>
      </c>
      <c r="E17" s="49" t="s">
        <v>1277</v>
      </c>
    </row>
    <row r="18" spans="1:5" ht="14.45" hidden="1" x14ac:dyDescent="0.3">
      <c r="A18" s="49" t="s">
        <v>972</v>
      </c>
      <c r="B18" s="49" t="s">
        <v>943</v>
      </c>
      <c r="C18" s="49" t="s">
        <v>311</v>
      </c>
      <c r="D18" s="50">
        <v>10000</v>
      </c>
      <c r="E18" s="49" t="s">
        <v>973</v>
      </c>
    </row>
    <row r="19" spans="1:5" ht="14.45" hidden="1" x14ac:dyDescent="0.3">
      <c r="A19" s="49" t="s">
        <v>974</v>
      </c>
      <c r="B19" s="49" t="s">
        <v>943</v>
      </c>
      <c r="C19" s="49" t="s">
        <v>311</v>
      </c>
      <c r="D19" s="50">
        <v>105000</v>
      </c>
      <c r="E19" s="49" t="s">
        <v>975</v>
      </c>
    </row>
    <row r="20" spans="1:5" ht="14.45" hidden="1" x14ac:dyDescent="0.3">
      <c r="A20" s="49" t="s">
        <v>976</v>
      </c>
      <c r="B20" s="49" t="s">
        <v>943</v>
      </c>
      <c r="C20" s="49" t="s">
        <v>311</v>
      </c>
      <c r="D20" s="50">
        <v>1560000</v>
      </c>
      <c r="E20" s="49" t="s">
        <v>977</v>
      </c>
    </row>
    <row r="21" spans="1:5" ht="14.45" hidden="1" x14ac:dyDescent="0.3">
      <c r="A21" s="49" t="s">
        <v>978</v>
      </c>
      <c r="B21" s="49" t="s">
        <v>943</v>
      </c>
      <c r="C21" s="49" t="s">
        <v>311</v>
      </c>
      <c r="D21" s="50">
        <v>395000</v>
      </c>
      <c r="E21" s="49" t="s">
        <v>979</v>
      </c>
    </row>
    <row r="22" spans="1:5" ht="14.45" hidden="1" x14ac:dyDescent="0.3">
      <c r="A22" s="49" t="s">
        <v>980</v>
      </c>
      <c r="B22" s="49" t="s">
        <v>943</v>
      </c>
      <c r="C22" s="49" t="s">
        <v>311</v>
      </c>
      <c r="D22" s="50">
        <v>5000</v>
      </c>
      <c r="E22" s="49" t="s">
        <v>981</v>
      </c>
    </row>
    <row r="23" spans="1:5" ht="14.45" hidden="1" x14ac:dyDescent="0.3">
      <c r="A23" s="49" t="s">
        <v>982</v>
      </c>
      <c r="B23" s="49" t="s">
        <v>943</v>
      </c>
      <c r="C23" s="49" t="s">
        <v>311</v>
      </c>
      <c r="D23" s="50">
        <v>200000</v>
      </c>
      <c r="E23" s="91" t="s">
        <v>983</v>
      </c>
    </row>
    <row r="24" spans="1:5" x14ac:dyDescent="0.25">
      <c r="A24" s="62" t="s">
        <v>1278</v>
      </c>
      <c r="B24" s="62" t="s">
        <v>943</v>
      </c>
      <c r="C24" s="62" t="s">
        <v>311</v>
      </c>
      <c r="D24" s="97">
        <f>D25+D26+D27+D28+D29</f>
        <v>544000</v>
      </c>
      <c r="E24" s="91" t="s">
        <v>1279</v>
      </c>
    </row>
    <row r="25" spans="1:5" ht="14.45" hidden="1" x14ac:dyDescent="0.3">
      <c r="A25" s="49" t="s">
        <v>984</v>
      </c>
      <c r="B25" s="49" t="s">
        <v>943</v>
      </c>
      <c r="C25" s="49" t="s">
        <v>311</v>
      </c>
      <c r="D25" s="50">
        <v>400000</v>
      </c>
      <c r="E25" s="49" t="s">
        <v>985</v>
      </c>
    </row>
    <row r="26" spans="1:5" ht="14.45" hidden="1" x14ac:dyDescent="0.3">
      <c r="A26" s="49" t="s">
        <v>986</v>
      </c>
      <c r="B26" s="49" t="s">
        <v>943</v>
      </c>
      <c r="C26" s="49" t="s">
        <v>311</v>
      </c>
      <c r="D26" s="50">
        <v>35000</v>
      </c>
      <c r="E26" s="49" t="s">
        <v>987</v>
      </c>
    </row>
    <row r="27" spans="1:5" ht="14.45" hidden="1" x14ac:dyDescent="0.3">
      <c r="A27" s="49" t="s">
        <v>988</v>
      </c>
      <c r="B27" s="49" t="s">
        <v>943</v>
      </c>
      <c r="C27" s="49" t="s">
        <v>311</v>
      </c>
      <c r="D27" s="50">
        <v>98000</v>
      </c>
      <c r="E27" s="49" t="s">
        <v>989</v>
      </c>
    </row>
    <row r="28" spans="1:5" ht="14.45" hidden="1" x14ac:dyDescent="0.3">
      <c r="A28" s="49" t="s">
        <v>990</v>
      </c>
      <c r="B28" s="49" t="s">
        <v>943</v>
      </c>
      <c r="C28" s="49" t="s">
        <v>311</v>
      </c>
      <c r="D28" s="50">
        <v>6000</v>
      </c>
      <c r="E28" s="49" t="s">
        <v>991</v>
      </c>
    </row>
    <row r="29" spans="1:5" ht="14.45" hidden="1" x14ac:dyDescent="0.3">
      <c r="A29" s="49" t="s">
        <v>992</v>
      </c>
      <c r="B29" s="49" t="s">
        <v>943</v>
      </c>
      <c r="C29" s="49" t="s">
        <v>311</v>
      </c>
      <c r="D29" s="50">
        <v>5000</v>
      </c>
      <c r="E29" s="49" t="s">
        <v>993</v>
      </c>
    </row>
    <row r="30" spans="1:5" x14ac:dyDescent="0.25">
      <c r="A30" s="62" t="s">
        <v>1280</v>
      </c>
      <c r="B30" s="62" t="s">
        <v>943</v>
      </c>
      <c r="C30" s="62" t="s">
        <v>311</v>
      </c>
      <c r="D30" s="97">
        <f>D31+D32</f>
        <v>7500</v>
      </c>
      <c r="E30" s="49" t="s">
        <v>1281</v>
      </c>
    </row>
    <row r="31" spans="1:5" ht="14.45" hidden="1" x14ac:dyDescent="0.3">
      <c r="A31" s="49" t="s">
        <v>994</v>
      </c>
      <c r="B31" s="49" t="s">
        <v>943</v>
      </c>
      <c r="C31" s="49" t="s">
        <v>311</v>
      </c>
      <c r="D31" s="50">
        <v>6000</v>
      </c>
      <c r="E31" s="49" t="s">
        <v>995</v>
      </c>
    </row>
    <row r="32" spans="1:5" ht="14.45" hidden="1" x14ac:dyDescent="0.3">
      <c r="A32" s="49" t="s">
        <v>996</v>
      </c>
      <c r="B32" s="49" t="s">
        <v>943</v>
      </c>
      <c r="C32" s="49" t="s">
        <v>311</v>
      </c>
      <c r="D32" s="50">
        <v>1500</v>
      </c>
      <c r="E32" s="49" t="s">
        <v>997</v>
      </c>
    </row>
    <row r="33" spans="1:5" x14ac:dyDescent="0.25">
      <c r="A33" s="62" t="s">
        <v>1283</v>
      </c>
      <c r="B33" s="62" t="s">
        <v>943</v>
      </c>
      <c r="C33" s="62" t="s">
        <v>311</v>
      </c>
      <c r="D33" s="97">
        <f>D34+D35+D36+D37+D38</f>
        <v>104500</v>
      </c>
      <c r="E33" s="49" t="s">
        <v>1282</v>
      </c>
    </row>
    <row r="34" spans="1:5" ht="14.45" hidden="1" x14ac:dyDescent="0.3">
      <c r="A34" s="49" t="s">
        <v>998</v>
      </c>
      <c r="B34" s="49" t="s">
        <v>943</v>
      </c>
      <c r="C34" s="49" t="s">
        <v>311</v>
      </c>
      <c r="D34" s="50">
        <v>8000</v>
      </c>
      <c r="E34" s="49" t="s">
        <v>999</v>
      </c>
    </row>
    <row r="35" spans="1:5" ht="14.45" hidden="1" x14ac:dyDescent="0.3">
      <c r="A35" s="49" t="s">
        <v>998</v>
      </c>
      <c r="B35" s="49" t="s">
        <v>1000</v>
      </c>
      <c r="C35" s="49" t="s">
        <v>311</v>
      </c>
      <c r="D35" s="50">
        <v>2000</v>
      </c>
      <c r="E35" s="49" t="s">
        <v>1001</v>
      </c>
    </row>
    <row r="36" spans="1:5" ht="14.45" hidden="1" x14ac:dyDescent="0.3">
      <c r="A36" s="49" t="s">
        <v>1002</v>
      </c>
      <c r="B36" s="49" t="s">
        <v>943</v>
      </c>
      <c r="C36" s="49" t="s">
        <v>311</v>
      </c>
      <c r="D36" s="50">
        <v>2000</v>
      </c>
      <c r="E36" s="49" t="s">
        <v>1003</v>
      </c>
    </row>
    <row r="37" spans="1:5" ht="14.45" hidden="1" x14ac:dyDescent="0.3">
      <c r="A37" s="49" t="s">
        <v>1004</v>
      </c>
      <c r="B37" s="49" t="s">
        <v>943</v>
      </c>
      <c r="C37" s="49" t="s">
        <v>311</v>
      </c>
      <c r="D37" s="50">
        <v>500</v>
      </c>
      <c r="E37" s="49" t="s">
        <v>1005</v>
      </c>
    </row>
    <row r="38" spans="1:5" ht="14.45" hidden="1" x14ac:dyDescent="0.3">
      <c r="A38" s="49" t="s">
        <v>1006</v>
      </c>
      <c r="B38" s="49" t="s">
        <v>943</v>
      </c>
      <c r="C38" s="49" t="s">
        <v>311</v>
      </c>
      <c r="D38" s="50">
        <v>92000</v>
      </c>
      <c r="E38" s="49" t="s">
        <v>1007</v>
      </c>
    </row>
    <row r="39" spans="1:5" ht="14.45" x14ac:dyDescent="0.3">
      <c r="A39" s="49"/>
      <c r="B39" s="49"/>
      <c r="C39" s="49"/>
      <c r="D39" s="101">
        <f>D6+D12+D13+D17+D24+D30+D33</f>
        <v>3503000</v>
      </c>
      <c r="E39" s="52" t="s">
        <v>1</v>
      </c>
    </row>
    <row r="41" spans="1:5" s="87" customFormat="1" ht="30" x14ac:dyDescent="0.25">
      <c r="A41" s="47" t="s">
        <v>951</v>
      </c>
      <c r="B41" s="47" t="s">
        <v>62</v>
      </c>
      <c r="C41" s="47" t="s">
        <v>63</v>
      </c>
      <c r="D41" s="46" t="s">
        <v>66</v>
      </c>
      <c r="E41" s="47" t="s">
        <v>1008</v>
      </c>
    </row>
    <row r="42" spans="1:5" s="111" customFormat="1" x14ac:dyDescent="0.25">
      <c r="A42" s="105" t="s">
        <v>1284</v>
      </c>
      <c r="B42" s="105" t="s">
        <v>943</v>
      </c>
      <c r="C42" s="105" t="s">
        <v>311</v>
      </c>
      <c r="D42" s="102">
        <f>D43+D44</f>
        <v>3825000</v>
      </c>
      <c r="E42" s="99" t="s">
        <v>1285</v>
      </c>
    </row>
    <row r="43" spans="1:5" ht="14.45" hidden="1" x14ac:dyDescent="0.3">
      <c r="A43" s="49" t="s">
        <v>1009</v>
      </c>
      <c r="B43" s="49" t="s">
        <v>943</v>
      </c>
      <c r="C43" s="49" t="s">
        <v>311</v>
      </c>
      <c r="D43" s="50">
        <v>3800000</v>
      </c>
      <c r="E43" s="49" t="s">
        <v>1010</v>
      </c>
    </row>
    <row r="44" spans="1:5" ht="14.45" hidden="1" x14ac:dyDescent="0.3">
      <c r="A44" s="49" t="s">
        <v>1011</v>
      </c>
      <c r="B44" s="49" t="s">
        <v>943</v>
      </c>
      <c r="C44" s="49" t="s">
        <v>311</v>
      </c>
      <c r="D44" s="50">
        <v>25000</v>
      </c>
      <c r="E44" s="49" t="s">
        <v>1012</v>
      </c>
    </row>
    <row r="45" spans="1:5" x14ac:dyDescent="0.25">
      <c r="A45" s="62" t="s">
        <v>1287</v>
      </c>
      <c r="B45" s="62" t="s">
        <v>1224</v>
      </c>
      <c r="C45" s="62" t="s">
        <v>311</v>
      </c>
      <c r="D45" s="97">
        <f>D46+D47</f>
        <v>55000</v>
      </c>
      <c r="E45" s="49" t="s">
        <v>1286</v>
      </c>
    </row>
    <row r="46" spans="1:5" ht="14.45" hidden="1" x14ac:dyDescent="0.3">
      <c r="A46" s="49" t="s">
        <v>1013</v>
      </c>
      <c r="B46" s="49" t="s">
        <v>1000</v>
      </c>
      <c r="C46" s="49" t="s">
        <v>311</v>
      </c>
      <c r="D46" s="50">
        <v>25000</v>
      </c>
      <c r="E46" s="49" t="s">
        <v>1014</v>
      </c>
    </row>
    <row r="47" spans="1:5" ht="14.45" hidden="1" x14ac:dyDescent="0.3">
      <c r="A47" s="49" t="s">
        <v>1013</v>
      </c>
      <c r="B47" s="49" t="s">
        <v>943</v>
      </c>
      <c r="C47" s="49" t="s">
        <v>311</v>
      </c>
      <c r="D47" s="50">
        <v>30000</v>
      </c>
      <c r="E47" s="49" t="s">
        <v>1015</v>
      </c>
    </row>
    <row r="48" spans="1:5" x14ac:dyDescent="0.25">
      <c r="A48" s="49" t="s">
        <v>1016</v>
      </c>
      <c r="B48" s="49" t="s">
        <v>943</v>
      </c>
      <c r="C48" s="49" t="s">
        <v>311</v>
      </c>
      <c r="D48" s="97">
        <v>15000</v>
      </c>
      <c r="E48" s="49" t="s">
        <v>1017</v>
      </c>
    </row>
    <row r="49" spans="1:5" x14ac:dyDescent="0.25">
      <c r="A49" s="49" t="s">
        <v>1018</v>
      </c>
      <c r="B49" s="49" t="s">
        <v>943</v>
      </c>
      <c r="C49" s="49" t="s">
        <v>311</v>
      </c>
      <c r="D49" s="97">
        <v>500</v>
      </c>
      <c r="E49" s="49" t="s">
        <v>1019</v>
      </c>
    </row>
    <row r="50" spans="1:5" s="53" customFormat="1" x14ac:dyDescent="0.25">
      <c r="A50" s="52"/>
      <c r="B50" s="52"/>
      <c r="C50" s="52"/>
      <c r="D50" s="101">
        <f>D42+D45+D48+D49</f>
        <v>3895500</v>
      </c>
      <c r="E50" s="52" t="s">
        <v>1</v>
      </c>
    </row>
    <row r="52" spans="1:5" x14ac:dyDescent="0.25">
      <c r="D52" s="43">
        <f>D50-D39</f>
        <v>392500</v>
      </c>
      <c r="E52" s="42" t="s">
        <v>1272</v>
      </c>
    </row>
  </sheetData>
  <mergeCells count="3">
    <mergeCell ref="A1:E1"/>
    <mergeCell ref="A2:E2"/>
    <mergeCell ref="A3:E3"/>
  </mergeCells>
  <pageMargins left="0.31496062992125984" right="0.31496062992125984" top="0.78740157480314965" bottom="0.78740157480314965" header="0.31496062992125984" footer="0.31496062992125984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Views>
    <sheetView tabSelected="1" workbookViewId="0">
      <selection activeCell="F19" sqref="F19"/>
    </sheetView>
  </sheetViews>
  <sheetFormatPr defaultColWidth="9.140625" defaultRowHeight="15" x14ac:dyDescent="0.25"/>
  <cols>
    <col min="1" max="1" width="8.28515625" style="42" bestFit="1" customWidth="1"/>
    <col min="2" max="2" width="10.28515625" style="42" bestFit="1" customWidth="1"/>
    <col min="3" max="3" width="7.85546875" style="42" bestFit="1" customWidth="1"/>
    <col min="4" max="4" width="16.28515625" style="43" bestFit="1" customWidth="1"/>
    <col min="5" max="5" width="60.140625" style="42" bestFit="1" customWidth="1"/>
    <col min="6" max="16384" width="9.140625" style="42"/>
  </cols>
  <sheetData>
    <row r="1" spans="1:5" x14ac:dyDescent="0.25">
      <c r="A1" s="156" t="s">
        <v>60</v>
      </c>
      <c r="B1" s="156"/>
      <c r="C1" s="156"/>
      <c r="D1" s="156"/>
      <c r="E1" s="156"/>
    </row>
    <row r="2" spans="1:5" ht="14.45" x14ac:dyDescent="0.3">
      <c r="A2" s="156" t="s">
        <v>1020</v>
      </c>
      <c r="B2" s="156"/>
      <c r="C2" s="156"/>
      <c r="D2" s="156"/>
      <c r="E2" s="156"/>
    </row>
    <row r="3" spans="1:5" x14ac:dyDescent="0.25">
      <c r="A3" s="156" t="s">
        <v>61</v>
      </c>
      <c r="B3" s="156"/>
      <c r="C3" s="156"/>
      <c r="D3" s="156"/>
      <c r="E3" s="156"/>
    </row>
    <row r="5" spans="1:5" s="87" customFormat="1" ht="30" x14ac:dyDescent="0.25">
      <c r="A5" s="47" t="s">
        <v>951</v>
      </c>
      <c r="B5" s="47" t="s">
        <v>62</v>
      </c>
      <c r="C5" s="47" t="s">
        <v>63</v>
      </c>
      <c r="D5" s="46" t="s">
        <v>66</v>
      </c>
      <c r="E5" s="47" t="s">
        <v>952</v>
      </c>
    </row>
    <row r="6" spans="1:5" s="111" customFormat="1" x14ac:dyDescent="0.25">
      <c r="A6" s="105" t="s">
        <v>1273</v>
      </c>
      <c r="B6" s="105" t="s">
        <v>1289</v>
      </c>
      <c r="C6" s="105" t="s">
        <v>309</v>
      </c>
      <c r="D6" s="102">
        <f>D7+D8+D9+D10+D11+D12+D13+D14+D15+D16+D17+D18+D19+D20</f>
        <v>1895000</v>
      </c>
      <c r="E6" s="99" t="s">
        <v>1288</v>
      </c>
    </row>
    <row r="7" spans="1:5" ht="14.45" hidden="1" x14ac:dyDescent="0.3">
      <c r="A7" s="49" t="s">
        <v>953</v>
      </c>
      <c r="B7" s="49" t="s">
        <v>1021</v>
      </c>
      <c r="C7" s="49" t="s">
        <v>309</v>
      </c>
      <c r="D7" s="50">
        <v>15000</v>
      </c>
      <c r="E7" s="49" t="s">
        <v>1022</v>
      </c>
    </row>
    <row r="8" spans="1:5" ht="14.45" hidden="1" x14ac:dyDescent="0.3">
      <c r="A8" s="49" t="s">
        <v>953</v>
      </c>
      <c r="B8" s="49" t="s">
        <v>1023</v>
      </c>
      <c r="C8" s="49" t="s">
        <v>309</v>
      </c>
      <c r="D8" s="50">
        <v>800000</v>
      </c>
      <c r="E8" s="49" t="s">
        <v>1024</v>
      </c>
    </row>
    <row r="9" spans="1:5" ht="14.45" hidden="1" x14ac:dyDescent="0.3">
      <c r="A9" s="49" t="s">
        <v>953</v>
      </c>
      <c r="B9" s="49" t="s">
        <v>1025</v>
      </c>
      <c r="C9" s="49" t="s">
        <v>309</v>
      </c>
      <c r="D9" s="50">
        <v>80000</v>
      </c>
      <c r="E9" s="49" t="s">
        <v>1026</v>
      </c>
    </row>
    <row r="10" spans="1:5" ht="14.45" hidden="1" x14ac:dyDescent="0.3">
      <c r="A10" s="49" t="s">
        <v>953</v>
      </c>
      <c r="B10" s="49" t="s">
        <v>1027</v>
      </c>
      <c r="C10" s="49" t="s">
        <v>309</v>
      </c>
      <c r="D10" s="50">
        <v>10000</v>
      </c>
      <c r="E10" s="49" t="s">
        <v>1028</v>
      </c>
    </row>
    <row r="11" spans="1:5" ht="14.45" hidden="1" x14ac:dyDescent="0.3">
      <c r="A11" s="49" t="s">
        <v>955</v>
      </c>
      <c r="B11" s="49" t="s">
        <v>1023</v>
      </c>
      <c r="C11" s="49" t="s">
        <v>309</v>
      </c>
      <c r="D11" s="50">
        <v>300000</v>
      </c>
      <c r="E11" s="49" t="s">
        <v>1029</v>
      </c>
    </row>
    <row r="12" spans="1:5" ht="14.45" hidden="1" x14ac:dyDescent="0.3">
      <c r="A12" s="49" t="s">
        <v>955</v>
      </c>
      <c r="B12" s="49" t="s">
        <v>1030</v>
      </c>
      <c r="C12" s="49" t="s">
        <v>309</v>
      </c>
      <c r="D12" s="50">
        <v>100000</v>
      </c>
      <c r="E12" s="49" t="s">
        <v>1031</v>
      </c>
    </row>
    <row r="13" spans="1:5" ht="14.45" hidden="1" x14ac:dyDescent="0.3">
      <c r="A13" s="49" t="s">
        <v>955</v>
      </c>
      <c r="B13" s="49" t="s">
        <v>1025</v>
      </c>
      <c r="C13" s="49" t="s">
        <v>309</v>
      </c>
      <c r="D13" s="50">
        <v>20000</v>
      </c>
      <c r="E13" s="49" t="s">
        <v>1032</v>
      </c>
    </row>
    <row r="14" spans="1:5" ht="14.45" hidden="1" x14ac:dyDescent="0.3">
      <c r="A14" s="49" t="s">
        <v>1033</v>
      </c>
      <c r="B14" s="49" t="s">
        <v>1023</v>
      </c>
      <c r="C14" s="49" t="s">
        <v>309</v>
      </c>
      <c r="D14" s="50">
        <v>150000</v>
      </c>
      <c r="E14" s="49" t="s">
        <v>1034</v>
      </c>
    </row>
    <row r="15" spans="1:5" ht="14.45" hidden="1" x14ac:dyDescent="0.3">
      <c r="A15" s="49" t="s">
        <v>1033</v>
      </c>
      <c r="B15" s="49" t="s">
        <v>1025</v>
      </c>
      <c r="C15" s="49" t="s">
        <v>309</v>
      </c>
      <c r="D15" s="50">
        <v>200000</v>
      </c>
      <c r="E15" s="49" t="s">
        <v>1035</v>
      </c>
    </row>
    <row r="16" spans="1:5" ht="14.45" hidden="1" x14ac:dyDescent="0.3">
      <c r="A16" s="49" t="s">
        <v>956</v>
      </c>
      <c r="B16" s="49" t="s">
        <v>1036</v>
      </c>
      <c r="C16" s="49" t="s">
        <v>309</v>
      </c>
      <c r="D16" s="50">
        <v>60000</v>
      </c>
      <c r="E16" s="49" t="s">
        <v>1037</v>
      </c>
    </row>
    <row r="17" spans="1:5" ht="14.45" hidden="1" x14ac:dyDescent="0.3">
      <c r="A17" s="49" t="s">
        <v>956</v>
      </c>
      <c r="B17" s="49" t="s">
        <v>1038</v>
      </c>
      <c r="C17" s="49" t="s">
        <v>309</v>
      </c>
      <c r="D17" s="50">
        <v>100000</v>
      </c>
      <c r="E17" s="49" t="s">
        <v>1039</v>
      </c>
    </row>
    <row r="18" spans="1:5" ht="14.45" hidden="1" x14ac:dyDescent="0.3">
      <c r="A18" s="49" t="s">
        <v>958</v>
      </c>
      <c r="B18" s="49" t="s">
        <v>1036</v>
      </c>
      <c r="C18" s="49" t="s">
        <v>309</v>
      </c>
      <c r="D18" s="50">
        <v>30000</v>
      </c>
      <c r="E18" s="49" t="s">
        <v>1040</v>
      </c>
    </row>
    <row r="19" spans="1:5" ht="14.45" hidden="1" x14ac:dyDescent="0.3">
      <c r="A19" s="49" t="s">
        <v>958</v>
      </c>
      <c r="B19" s="49" t="s">
        <v>1038</v>
      </c>
      <c r="C19" s="49" t="s">
        <v>309</v>
      </c>
      <c r="D19" s="50">
        <v>20000</v>
      </c>
      <c r="E19" s="49" t="s">
        <v>1041</v>
      </c>
    </row>
    <row r="20" spans="1:5" ht="14.45" hidden="1" x14ac:dyDescent="0.3">
      <c r="A20" s="49" t="s">
        <v>958</v>
      </c>
      <c r="B20" s="49" t="s">
        <v>1025</v>
      </c>
      <c r="C20" s="49" t="s">
        <v>309</v>
      </c>
      <c r="D20" s="50">
        <v>10000</v>
      </c>
      <c r="E20" s="49" t="s">
        <v>1042</v>
      </c>
    </row>
    <row r="21" spans="1:5" x14ac:dyDescent="0.25">
      <c r="A21" s="62" t="s">
        <v>1291</v>
      </c>
      <c r="B21" s="62" t="s">
        <v>1289</v>
      </c>
      <c r="C21" s="62" t="s">
        <v>309</v>
      </c>
      <c r="D21" s="97">
        <f>D22+D23+D24+D25+D26</f>
        <v>1275000</v>
      </c>
      <c r="E21" s="49" t="s">
        <v>1290</v>
      </c>
    </row>
    <row r="22" spans="1:5" ht="14.45" hidden="1" x14ac:dyDescent="0.3">
      <c r="A22" s="49" t="s">
        <v>964</v>
      </c>
      <c r="B22" s="49" t="s">
        <v>1021</v>
      </c>
      <c r="C22" s="49" t="s">
        <v>309</v>
      </c>
      <c r="D22" s="50">
        <v>90000</v>
      </c>
      <c r="E22" s="49" t="s">
        <v>1043</v>
      </c>
    </row>
    <row r="23" spans="1:5" ht="14.45" hidden="1" x14ac:dyDescent="0.3">
      <c r="A23" s="49" t="s">
        <v>964</v>
      </c>
      <c r="B23" s="49" t="s">
        <v>1044</v>
      </c>
      <c r="C23" s="49" t="s">
        <v>309</v>
      </c>
      <c r="D23" s="50">
        <v>300000</v>
      </c>
      <c r="E23" s="49" t="s">
        <v>1045</v>
      </c>
    </row>
    <row r="24" spans="1:5" ht="14.45" hidden="1" x14ac:dyDescent="0.3">
      <c r="A24" s="49" t="s">
        <v>964</v>
      </c>
      <c r="B24" s="49" t="s">
        <v>1046</v>
      </c>
      <c r="C24" s="49" t="s">
        <v>309</v>
      </c>
      <c r="D24" s="50">
        <v>20000</v>
      </c>
      <c r="E24" s="49" t="s">
        <v>1047</v>
      </c>
    </row>
    <row r="25" spans="1:5" ht="14.45" hidden="1" x14ac:dyDescent="0.3">
      <c r="A25" s="49" t="s">
        <v>964</v>
      </c>
      <c r="B25" s="49" t="s">
        <v>1025</v>
      </c>
      <c r="C25" s="49" t="s">
        <v>309</v>
      </c>
      <c r="D25" s="50">
        <v>800000</v>
      </c>
      <c r="E25" s="49" t="s">
        <v>1048</v>
      </c>
    </row>
    <row r="26" spans="1:5" ht="14.45" hidden="1" x14ac:dyDescent="0.3">
      <c r="A26" s="49" t="s">
        <v>964</v>
      </c>
      <c r="B26" s="49" t="s">
        <v>1027</v>
      </c>
      <c r="C26" s="49" t="s">
        <v>309</v>
      </c>
      <c r="D26" s="50">
        <v>65000</v>
      </c>
      <c r="E26" s="49" t="s">
        <v>1049</v>
      </c>
    </row>
    <row r="27" spans="1:5" x14ac:dyDescent="0.25">
      <c r="A27" s="62" t="s">
        <v>1275</v>
      </c>
      <c r="B27" s="62" t="s">
        <v>1289</v>
      </c>
      <c r="C27" s="62" t="s">
        <v>309</v>
      </c>
      <c r="D27" s="97">
        <f>D28+D29+D30+D31</f>
        <v>580000</v>
      </c>
      <c r="E27" s="49" t="s">
        <v>1292</v>
      </c>
    </row>
    <row r="28" spans="1:5" ht="14.45" hidden="1" x14ac:dyDescent="0.3">
      <c r="A28" s="49" t="s">
        <v>966</v>
      </c>
      <c r="B28" s="49" t="s">
        <v>1036</v>
      </c>
      <c r="C28" s="49" t="s">
        <v>309</v>
      </c>
      <c r="D28" s="50">
        <v>300000</v>
      </c>
      <c r="E28" s="91" t="s">
        <v>1050</v>
      </c>
    </row>
    <row r="29" spans="1:5" ht="14.45" hidden="1" x14ac:dyDescent="0.3">
      <c r="A29" s="49" t="s">
        <v>1051</v>
      </c>
      <c r="B29" s="49" t="s">
        <v>1036</v>
      </c>
      <c r="C29" s="49" t="s">
        <v>309</v>
      </c>
      <c r="D29" s="50">
        <v>50000</v>
      </c>
      <c r="E29" s="49" t="s">
        <v>1052</v>
      </c>
    </row>
    <row r="30" spans="1:5" ht="14.45" hidden="1" x14ac:dyDescent="0.3">
      <c r="A30" s="49" t="s">
        <v>1051</v>
      </c>
      <c r="B30" s="49" t="s">
        <v>1038</v>
      </c>
      <c r="C30" s="49" t="s">
        <v>309</v>
      </c>
      <c r="D30" s="50">
        <v>150000</v>
      </c>
      <c r="E30" s="49" t="s">
        <v>1053</v>
      </c>
    </row>
    <row r="31" spans="1:5" ht="14.45" hidden="1" x14ac:dyDescent="0.3">
      <c r="A31" s="49" t="s">
        <v>1054</v>
      </c>
      <c r="B31" s="49" t="s">
        <v>1036</v>
      </c>
      <c r="C31" s="49" t="s">
        <v>309</v>
      </c>
      <c r="D31" s="50">
        <v>80000</v>
      </c>
      <c r="E31" s="49" t="s">
        <v>1055</v>
      </c>
    </row>
    <row r="32" spans="1:5" x14ac:dyDescent="0.25">
      <c r="A32" s="62" t="s">
        <v>1294</v>
      </c>
      <c r="B32" s="62" t="s">
        <v>1289</v>
      </c>
      <c r="C32" s="62" t="s">
        <v>309</v>
      </c>
      <c r="D32" s="97">
        <f>D33+D34</f>
        <v>3000</v>
      </c>
      <c r="E32" s="49" t="s">
        <v>1293</v>
      </c>
    </row>
    <row r="33" spans="1:5" ht="14.45" hidden="1" x14ac:dyDescent="0.3">
      <c r="A33" s="49" t="s">
        <v>1056</v>
      </c>
      <c r="B33" s="49" t="s">
        <v>1021</v>
      </c>
      <c r="C33" s="49" t="s">
        <v>309</v>
      </c>
      <c r="D33" s="50">
        <v>2000</v>
      </c>
      <c r="E33" s="49" t="s">
        <v>1057</v>
      </c>
    </row>
    <row r="34" spans="1:5" ht="14.45" hidden="1" x14ac:dyDescent="0.3">
      <c r="A34" s="49" t="s">
        <v>1056</v>
      </c>
      <c r="B34" s="49" t="s">
        <v>1027</v>
      </c>
      <c r="C34" s="49" t="s">
        <v>309</v>
      </c>
      <c r="D34" s="50">
        <v>1000</v>
      </c>
      <c r="E34" s="49" t="s">
        <v>1058</v>
      </c>
    </row>
    <row r="35" spans="1:5" x14ac:dyDescent="0.25">
      <c r="A35" s="62" t="s">
        <v>1276</v>
      </c>
      <c r="B35" s="62" t="s">
        <v>1289</v>
      </c>
      <c r="C35" s="62" t="s">
        <v>309</v>
      </c>
      <c r="D35" s="97">
        <f>D36+D37+D38+D39+D40+D41+D42+D43+D44+D45+D46+D47+D48+D49+D50+D51+D52+D53+D54+D55+D56+D57+D58</f>
        <v>5520000</v>
      </c>
      <c r="E35" s="49" t="s">
        <v>1295</v>
      </c>
    </row>
    <row r="36" spans="1:5" ht="14.45" hidden="1" x14ac:dyDescent="0.3">
      <c r="A36" s="49" t="s">
        <v>1059</v>
      </c>
      <c r="B36" s="49" t="s">
        <v>1036</v>
      </c>
      <c r="C36" s="49" t="s">
        <v>309</v>
      </c>
      <c r="D36" s="50">
        <v>150000</v>
      </c>
      <c r="E36" s="49" t="s">
        <v>1060</v>
      </c>
    </row>
    <row r="37" spans="1:5" ht="14.45" hidden="1" x14ac:dyDescent="0.3">
      <c r="A37" s="49" t="s">
        <v>1059</v>
      </c>
      <c r="B37" s="49" t="s">
        <v>1038</v>
      </c>
      <c r="C37" s="49" t="s">
        <v>309</v>
      </c>
      <c r="D37" s="50">
        <v>6000</v>
      </c>
      <c r="E37" s="49" t="s">
        <v>1061</v>
      </c>
    </row>
    <row r="38" spans="1:5" ht="14.45" hidden="1" x14ac:dyDescent="0.3">
      <c r="A38" s="49" t="s">
        <v>1062</v>
      </c>
      <c r="B38" s="49" t="s">
        <v>1036</v>
      </c>
      <c r="C38" s="49" t="s">
        <v>309</v>
      </c>
      <c r="D38" s="50">
        <v>150000</v>
      </c>
      <c r="E38" s="49" t="s">
        <v>1063</v>
      </c>
    </row>
    <row r="39" spans="1:5" ht="14.45" hidden="1" x14ac:dyDescent="0.3">
      <c r="A39" s="49" t="s">
        <v>1062</v>
      </c>
      <c r="B39" s="49" t="s">
        <v>1038</v>
      </c>
      <c r="C39" s="49" t="s">
        <v>309</v>
      </c>
      <c r="D39" s="50">
        <v>80000</v>
      </c>
      <c r="E39" s="49" t="s">
        <v>1064</v>
      </c>
    </row>
    <row r="40" spans="1:5" ht="14.45" hidden="1" x14ac:dyDescent="0.3">
      <c r="A40" s="49" t="s">
        <v>1062</v>
      </c>
      <c r="B40" s="49" t="s">
        <v>1025</v>
      </c>
      <c r="C40" s="49" t="s">
        <v>309</v>
      </c>
      <c r="D40" s="50">
        <v>80000</v>
      </c>
      <c r="E40" s="49" t="s">
        <v>1065</v>
      </c>
    </row>
    <row r="41" spans="1:5" ht="14.45" hidden="1" x14ac:dyDescent="0.3">
      <c r="A41" s="49" t="s">
        <v>980</v>
      </c>
      <c r="B41" s="49" t="s">
        <v>1021</v>
      </c>
      <c r="C41" s="49" t="s">
        <v>309</v>
      </c>
      <c r="D41" s="50">
        <v>5000</v>
      </c>
      <c r="E41" s="49" t="s">
        <v>1066</v>
      </c>
    </row>
    <row r="42" spans="1:5" ht="14.45" hidden="1" x14ac:dyDescent="0.3">
      <c r="A42" s="49" t="s">
        <v>980</v>
      </c>
      <c r="B42" s="49" t="s">
        <v>1036</v>
      </c>
      <c r="C42" s="49" t="s">
        <v>309</v>
      </c>
      <c r="D42" s="50">
        <v>70000</v>
      </c>
      <c r="E42" s="49" t="s">
        <v>1067</v>
      </c>
    </row>
    <row r="43" spans="1:5" ht="14.45" hidden="1" x14ac:dyDescent="0.3">
      <c r="A43" s="49" t="s">
        <v>980</v>
      </c>
      <c r="B43" s="49" t="s">
        <v>1038</v>
      </c>
      <c r="C43" s="49" t="s">
        <v>309</v>
      </c>
      <c r="D43" s="50">
        <v>5000</v>
      </c>
      <c r="E43" s="49" t="s">
        <v>1068</v>
      </c>
    </row>
    <row r="44" spans="1:5" ht="14.45" hidden="1" x14ac:dyDescent="0.3">
      <c r="A44" s="49" t="s">
        <v>980</v>
      </c>
      <c r="B44" s="49" t="s">
        <v>1025</v>
      </c>
      <c r="C44" s="49" t="s">
        <v>309</v>
      </c>
      <c r="D44" s="50">
        <v>10000</v>
      </c>
      <c r="E44" s="49" t="s">
        <v>1069</v>
      </c>
    </row>
    <row r="45" spans="1:5" ht="14.45" hidden="1" x14ac:dyDescent="0.3">
      <c r="A45" s="49" t="s">
        <v>980</v>
      </c>
      <c r="B45" s="49" t="s">
        <v>1027</v>
      </c>
      <c r="C45" s="49" t="s">
        <v>309</v>
      </c>
      <c r="D45" s="50">
        <v>5000</v>
      </c>
      <c r="E45" s="49" t="s">
        <v>1070</v>
      </c>
    </row>
    <row r="46" spans="1:5" ht="14.45" hidden="1" x14ac:dyDescent="0.3">
      <c r="A46" s="49" t="s">
        <v>1071</v>
      </c>
      <c r="B46" s="49" t="s">
        <v>1021</v>
      </c>
      <c r="C46" s="49" t="s">
        <v>309</v>
      </c>
      <c r="D46" s="50">
        <v>4000</v>
      </c>
      <c r="E46" s="49" t="s">
        <v>1072</v>
      </c>
    </row>
    <row r="47" spans="1:5" ht="14.45" hidden="1" x14ac:dyDescent="0.3">
      <c r="A47" s="49" t="s">
        <v>1071</v>
      </c>
      <c r="B47" s="49" t="s">
        <v>1036</v>
      </c>
      <c r="C47" s="49" t="s">
        <v>309</v>
      </c>
      <c r="D47" s="50">
        <v>1500000</v>
      </c>
      <c r="E47" s="91" t="s">
        <v>1073</v>
      </c>
    </row>
    <row r="48" spans="1:5" ht="14.45" hidden="1" x14ac:dyDescent="0.3">
      <c r="A48" s="49" t="s">
        <v>1071</v>
      </c>
      <c r="B48" s="49" t="s">
        <v>1038</v>
      </c>
      <c r="C48" s="49" t="s">
        <v>309</v>
      </c>
      <c r="D48" s="50">
        <v>1000000</v>
      </c>
      <c r="E48" s="91" t="s">
        <v>1074</v>
      </c>
    </row>
    <row r="49" spans="1:5" ht="14.45" hidden="1" x14ac:dyDescent="0.3">
      <c r="A49" s="49" t="s">
        <v>1071</v>
      </c>
      <c r="B49" s="49" t="s">
        <v>1025</v>
      </c>
      <c r="C49" s="49" t="s">
        <v>309</v>
      </c>
      <c r="D49" s="50">
        <v>20000</v>
      </c>
      <c r="E49" s="49" t="s">
        <v>1075</v>
      </c>
    </row>
    <row r="50" spans="1:5" ht="14.45" hidden="1" x14ac:dyDescent="0.3">
      <c r="A50" s="49" t="s">
        <v>1071</v>
      </c>
      <c r="B50" s="49" t="s">
        <v>1027</v>
      </c>
      <c r="C50" s="49" t="s">
        <v>309</v>
      </c>
      <c r="D50" s="50">
        <v>4000</v>
      </c>
      <c r="E50" s="49" t="s">
        <v>1076</v>
      </c>
    </row>
    <row r="51" spans="1:5" ht="14.45" hidden="1" x14ac:dyDescent="0.3">
      <c r="A51" s="49" t="s">
        <v>1077</v>
      </c>
      <c r="B51" s="49" t="s">
        <v>1036</v>
      </c>
      <c r="C51" s="49" t="s">
        <v>309</v>
      </c>
      <c r="D51" s="50">
        <v>200000</v>
      </c>
      <c r="E51" s="49" t="s">
        <v>1078</v>
      </c>
    </row>
    <row r="52" spans="1:5" ht="14.45" hidden="1" x14ac:dyDescent="0.3">
      <c r="A52" s="49" t="s">
        <v>1077</v>
      </c>
      <c r="B52" s="49" t="s">
        <v>1038</v>
      </c>
      <c r="C52" s="49" t="s">
        <v>309</v>
      </c>
      <c r="D52" s="50">
        <v>50000</v>
      </c>
      <c r="E52" s="49" t="s">
        <v>1079</v>
      </c>
    </row>
    <row r="53" spans="1:5" ht="14.45" hidden="1" x14ac:dyDescent="0.3">
      <c r="A53" s="49" t="s">
        <v>1077</v>
      </c>
      <c r="B53" s="49" t="s">
        <v>1025</v>
      </c>
      <c r="C53" s="49" t="s">
        <v>309</v>
      </c>
      <c r="D53" s="50">
        <v>800000</v>
      </c>
      <c r="E53" s="49" t="s">
        <v>1080</v>
      </c>
    </row>
    <row r="54" spans="1:5" ht="14.45" hidden="1" x14ac:dyDescent="0.3">
      <c r="A54" s="49" t="s">
        <v>1081</v>
      </c>
      <c r="B54" s="49" t="s">
        <v>1038</v>
      </c>
      <c r="C54" s="49" t="s">
        <v>309</v>
      </c>
      <c r="D54" s="50">
        <v>600000</v>
      </c>
      <c r="E54" s="49" t="s">
        <v>1082</v>
      </c>
    </row>
    <row r="55" spans="1:5" ht="14.45" hidden="1" x14ac:dyDescent="0.3">
      <c r="A55" s="49" t="s">
        <v>1083</v>
      </c>
      <c r="B55" s="49" t="s">
        <v>1021</v>
      </c>
      <c r="C55" s="49" t="s">
        <v>309</v>
      </c>
      <c r="D55" s="50">
        <v>356000</v>
      </c>
      <c r="E55" s="49" t="s">
        <v>1084</v>
      </c>
    </row>
    <row r="56" spans="1:5" ht="14.45" hidden="1" x14ac:dyDescent="0.3">
      <c r="A56" s="49" t="s">
        <v>1083</v>
      </c>
      <c r="B56" s="49" t="s">
        <v>1025</v>
      </c>
      <c r="C56" s="49" t="s">
        <v>309</v>
      </c>
      <c r="D56" s="50">
        <v>120000</v>
      </c>
      <c r="E56" s="49" t="s">
        <v>1085</v>
      </c>
    </row>
    <row r="57" spans="1:5" ht="14.45" hidden="1" x14ac:dyDescent="0.3">
      <c r="A57" s="49" t="s">
        <v>1083</v>
      </c>
      <c r="B57" s="49" t="s">
        <v>1027</v>
      </c>
      <c r="C57" s="49" t="s">
        <v>309</v>
      </c>
      <c r="D57" s="50">
        <v>275000</v>
      </c>
      <c r="E57" s="49" t="s">
        <v>1086</v>
      </c>
    </row>
    <row r="58" spans="1:5" ht="14.45" hidden="1" x14ac:dyDescent="0.3">
      <c r="A58" s="49" t="s">
        <v>1087</v>
      </c>
      <c r="B58" s="49" t="s">
        <v>1025</v>
      </c>
      <c r="C58" s="49" t="s">
        <v>309</v>
      </c>
      <c r="D58" s="50">
        <v>30000</v>
      </c>
      <c r="E58" s="49" t="s">
        <v>1088</v>
      </c>
    </row>
    <row r="59" spans="1:5" x14ac:dyDescent="0.25">
      <c r="A59" s="62" t="s">
        <v>1278</v>
      </c>
      <c r="B59" s="62" t="s">
        <v>1289</v>
      </c>
      <c r="C59" s="62" t="s">
        <v>309</v>
      </c>
      <c r="D59" s="97">
        <f>D60+D61+D62+D63+D64+D65+D66+D67+D68+D69+D70+D71+D72+D73+D74+D75+D76+D77+D78+D79+D80+D81+D82+D83+D84+D85+D86+D87+D88</f>
        <v>5946500</v>
      </c>
      <c r="E59" s="49" t="s">
        <v>1296</v>
      </c>
    </row>
    <row r="60" spans="1:5" ht="14.45" hidden="1" x14ac:dyDescent="0.3">
      <c r="A60" s="49" t="s">
        <v>984</v>
      </c>
      <c r="B60" s="49" t="s">
        <v>1021</v>
      </c>
      <c r="C60" s="49" t="s">
        <v>309</v>
      </c>
      <c r="D60" s="50">
        <v>665000</v>
      </c>
      <c r="E60" s="49" t="s">
        <v>1089</v>
      </c>
    </row>
    <row r="61" spans="1:5" ht="14.45" hidden="1" x14ac:dyDescent="0.3">
      <c r="A61" s="49" t="s">
        <v>984</v>
      </c>
      <c r="B61" s="49" t="s">
        <v>1090</v>
      </c>
      <c r="C61" s="49" t="s">
        <v>309</v>
      </c>
      <c r="D61" s="50">
        <v>1120000</v>
      </c>
      <c r="E61" s="49" t="s">
        <v>1091</v>
      </c>
    </row>
    <row r="62" spans="1:5" ht="14.45" hidden="1" x14ac:dyDescent="0.3">
      <c r="A62" s="49" t="s">
        <v>984</v>
      </c>
      <c r="B62" s="49" t="s">
        <v>1025</v>
      </c>
      <c r="C62" s="49" t="s">
        <v>309</v>
      </c>
      <c r="D62" s="50">
        <v>1060000</v>
      </c>
      <c r="E62" s="49" t="s">
        <v>1092</v>
      </c>
    </row>
    <row r="63" spans="1:5" ht="14.45" hidden="1" x14ac:dyDescent="0.3">
      <c r="A63" s="49" t="s">
        <v>984</v>
      </c>
      <c r="B63" s="49" t="s">
        <v>1093</v>
      </c>
      <c r="C63" s="49" t="s">
        <v>309</v>
      </c>
      <c r="D63" s="50">
        <v>865000</v>
      </c>
      <c r="E63" s="49" t="s">
        <v>1094</v>
      </c>
    </row>
    <row r="64" spans="1:5" ht="14.45" hidden="1" x14ac:dyDescent="0.3">
      <c r="A64" s="49" t="s">
        <v>984</v>
      </c>
      <c r="B64" s="49" t="s">
        <v>1027</v>
      </c>
      <c r="C64" s="49" t="s">
        <v>309</v>
      </c>
      <c r="D64" s="50">
        <v>515000</v>
      </c>
      <c r="E64" s="49" t="s">
        <v>1095</v>
      </c>
    </row>
    <row r="65" spans="1:5" ht="14.45" hidden="1" x14ac:dyDescent="0.3">
      <c r="A65" s="49" t="s">
        <v>1096</v>
      </c>
      <c r="B65" s="49" t="s">
        <v>1021</v>
      </c>
      <c r="C65" s="49" t="s">
        <v>309</v>
      </c>
      <c r="D65" s="50">
        <v>83000</v>
      </c>
      <c r="E65" s="49" t="s">
        <v>1097</v>
      </c>
    </row>
    <row r="66" spans="1:5" ht="14.45" hidden="1" x14ac:dyDescent="0.3">
      <c r="A66" s="49" t="s">
        <v>1096</v>
      </c>
      <c r="B66" s="49" t="s">
        <v>1027</v>
      </c>
      <c r="C66" s="49" t="s">
        <v>309</v>
      </c>
      <c r="D66" s="50">
        <v>65000</v>
      </c>
      <c r="E66" s="49" t="s">
        <v>1098</v>
      </c>
    </row>
    <row r="67" spans="1:5" ht="14.45" hidden="1" x14ac:dyDescent="0.3">
      <c r="A67" s="49" t="s">
        <v>986</v>
      </c>
      <c r="B67" s="49" t="s">
        <v>1021</v>
      </c>
      <c r="C67" s="49" t="s">
        <v>309</v>
      </c>
      <c r="D67" s="50">
        <v>62000</v>
      </c>
      <c r="E67" s="49" t="s">
        <v>1099</v>
      </c>
    </row>
    <row r="68" spans="1:5" ht="14.45" hidden="1" x14ac:dyDescent="0.3">
      <c r="A68" s="49" t="s">
        <v>986</v>
      </c>
      <c r="B68" s="49" t="s">
        <v>1090</v>
      </c>
      <c r="C68" s="49" t="s">
        <v>309</v>
      </c>
      <c r="D68" s="50">
        <v>102000</v>
      </c>
      <c r="E68" s="49" t="s">
        <v>1100</v>
      </c>
    </row>
    <row r="69" spans="1:5" ht="14.45" hidden="1" x14ac:dyDescent="0.3">
      <c r="A69" s="49" t="s">
        <v>986</v>
      </c>
      <c r="B69" s="49" t="s">
        <v>1025</v>
      </c>
      <c r="C69" s="49" t="s">
        <v>309</v>
      </c>
      <c r="D69" s="50">
        <v>95000</v>
      </c>
      <c r="E69" s="49" t="s">
        <v>1101</v>
      </c>
    </row>
    <row r="70" spans="1:5" ht="14.45" hidden="1" x14ac:dyDescent="0.3">
      <c r="A70" s="49" t="s">
        <v>986</v>
      </c>
      <c r="B70" s="49" t="s">
        <v>1093</v>
      </c>
      <c r="C70" s="49" t="s">
        <v>309</v>
      </c>
      <c r="D70" s="50">
        <v>78000</v>
      </c>
      <c r="E70" s="49" t="s">
        <v>1102</v>
      </c>
    </row>
    <row r="71" spans="1:5" ht="14.45" hidden="1" x14ac:dyDescent="0.3">
      <c r="A71" s="49" t="s">
        <v>986</v>
      </c>
      <c r="B71" s="49" t="s">
        <v>1027</v>
      </c>
      <c r="C71" s="49" t="s">
        <v>309</v>
      </c>
      <c r="D71" s="50">
        <v>48000</v>
      </c>
      <c r="E71" s="49" t="s">
        <v>1103</v>
      </c>
    </row>
    <row r="72" spans="1:5" ht="14.45" hidden="1" x14ac:dyDescent="0.3">
      <c r="A72" s="49" t="s">
        <v>988</v>
      </c>
      <c r="B72" s="49" t="s">
        <v>1021</v>
      </c>
      <c r="C72" s="49" t="s">
        <v>309</v>
      </c>
      <c r="D72" s="50">
        <v>165000</v>
      </c>
      <c r="E72" s="49" t="s">
        <v>1104</v>
      </c>
    </row>
    <row r="73" spans="1:5" ht="14.45" hidden="1" x14ac:dyDescent="0.3">
      <c r="A73" s="49" t="s">
        <v>988</v>
      </c>
      <c r="B73" s="49" t="s">
        <v>1090</v>
      </c>
      <c r="C73" s="49" t="s">
        <v>309</v>
      </c>
      <c r="D73" s="50">
        <v>280000</v>
      </c>
      <c r="E73" s="49" t="s">
        <v>1105</v>
      </c>
    </row>
    <row r="74" spans="1:5" ht="14.45" hidden="1" x14ac:dyDescent="0.3">
      <c r="A74" s="49" t="s">
        <v>988</v>
      </c>
      <c r="B74" s="49" t="s">
        <v>1025</v>
      </c>
      <c r="C74" s="49" t="s">
        <v>309</v>
      </c>
      <c r="D74" s="50">
        <v>265000</v>
      </c>
      <c r="E74" s="49" t="s">
        <v>1106</v>
      </c>
    </row>
    <row r="75" spans="1:5" ht="14.45" hidden="1" x14ac:dyDescent="0.3">
      <c r="A75" s="49" t="s">
        <v>988</v>
      </c>
      <c r="B75" s="49" t="s">
        <v>1093</v>
      </c>
      <c r="C75" s="49" t="s">
        <v>309</v>
      </c>
      <c r="D75" s="50">
        <v>215000</v>
      </c>
      <c r="E75" s="49" t="s">
        <v>1107</v>
      </c>
    </row>
    <row r="76" spans="1:5" ht="14.45" hidden="1" x14ac:dyDescent="0.3">
      <c r="A76" s="49" t="s">
        <v>988</v>
      </c>
      <c r="B76" s="49" t="s">
        <v>1027</v>
      </c>
      <c r="C76" s="49" t="s">
        <v>309</v>
      </c>
      <c r="D76" s="50">
        <v>127000</v>
      </c>
      <c r="E76" s="49" t="s">
        <v>1108</v>
      </c>
    </row>
    <row r="77" spans="1:5" ht="14.45" hidden="1" x14ac:dyDescent="0.3">
      <c r="A77" s="49" t="s">
        <v>990</v>
      </c>
      <c r="B77" s="49" t="s">
        <v>1021</v>
      </c>
      <c r="C77" s="49" t="s">
        <v>309</v>
      </c>
      <c r="D77" s="50">
        <v>11000</v>
      </c>
      <c r="E77" s="49" t="s">
        <v>1109</v>
      </c>
    </row>
    <row r="78" spans="1:5" ht="14.45" hidden="1" x14ac:dyDescent="0.3">
      <c r="A78" s="49" t="s">
        <v>990</v>
      </c>
      <c r="B78" s="49" t="s">
        <v>1090</v>
      </c>
      <c r="C78" s="49" t="s">
        <v>309</v>
      </c>
      <c r="D78" s="50">
        <v>15000</v>
      </c>
      <c r="E78" s="49" t="s">
        <v>1110</v>
      </c>
    </row>
    <row r="79" spans="1:5" ht="14.45" hidden="1" x14ac:dyDescent="0.3">
      <c r="A79" s="49" t="s">
        <v>990</v>
      </c>
      <c r="B79" s="49" t="s">
        <v>1025</v>
      </c>
      <c r="C79" s="49" t="s">
        <v>309</v>
      </c>
      <c r="D79" s="50">
        <v>16000</v>
      </c>
      <c r="E79" s="49" t="s">
        <v>1111</v>
      </c>
    </row>
    <row r="80" spans="1:5" ht="14.45" hidden="1" x14ac:dyDescent="0.3">
      <c r="A80" s="49" t="s">
        <v>990</v>
      </c>
      <c r="B80" s="49" t="s">
        <v>1093</v>
      </c>
      <c r="C80" s="49" t="s">
        <v>309</v>
      </c>
      <c r="D80" s="50">
        <v>12000</v>
      </c>
      <c r="E80" s="49" t="s">
        <v>1112</v>
      </c>
    </row>
    <row r="81" spans="1:5" ht="14.45" hidden="1" x14ac:dyDescent="0.3">
      <c r="A81" s="49" t="s">
        <v>990</v>
      </c>
      <c r="B81" s="49" t="s">
        <v>1027</v>
      </c>
      <c r="C81" s="49" t="s">
        <v>309</v>
      </c>
      <c r="D81" s="50">
        <v>7000</v>
      </c>
      <c r="E81" s="49" t="s">
        <v>1113</v>
      </c>
    </row>
    <row r="82" spans="1:5" ht="14.45" hidden="1" x14ac:dyDescent="0.3">
      <c r="A82" s="49" t="s">
        <v>1114</v>
      </c>
      <c r="B82" s="49" t="s">
        <v>1090</v>
      </c>
      <c r="C82" s="49" t="s">
        <v>309</v>
      </c>
      <c r="D82" s="50">
        <v>8000</v>
      </c>
      <c r="E82" s="49" t="s">
        <v>1115</v>
      </c>
    </row>
    <row r="83" spans="1:5" ht="14.45" hidden="1" x14ac:dyDescent="0.3">
      <c r="A83" s="49" t="s">
        <v>1114</v>
      </c>
      <c r="B83" s="49" t="s">
        <v>1093</v>
      </c>
      <c r="C83" s="49" t="s">
        <v>309</v>
      </c>
      <c r="D83" s="50">
        <v>6000</v>
      </c>
      <c r="E83" s="49" t="s">
        <v>1116</v>
      </c>
    </row>
    <row r="84" spans="1:5" ht="14.45" hidden="1" x14ac:dyDescent="0.3">
      <c r="A84" s="49" t="s">
        <v>992</v>
      </c>
      <c r="B84" s="49" t="s">
        <v>1021</v>
      </c>
      <c r="C84" s="49" t="s">
        <v>309</v>
      </c>
      <c r="D84" s="50">
        <v>8000</v>
      </c>
      <c r="E84" s="49" t="s">
        <v>1117</v>
      </c>
    </row>
    <row r="85" spans="1:5" ht="14.45" hidden="1" x14ac:dyDescent="0.3">
      <c r="A85" s="49" t="s">
        <v>992</v>
      </c>
      <c r="B85" s="49" t="s">
        <v>1090</v>
      </c>
      <c r="C85" s="49" t="s">
        <v>309</v>
      </c>
      <c r="D85" s="50">
        <v>20000</v>
      </c>
      <c r="E85" s="49" t="s">
        <v>1118</v>
      </c>
    </row>
    <row r="86" spans="1:5" ht="14.45" hidden="1" x14ac:dyDescent="0.3">
      <c r="A86" s="49" t="s">
        <v>992</v>
      </c>
      <c r="B86" s="49" t="s">
        <v>1025</v>
      </c>
      <c r="C86" s="49" t="s">
        <v>309</v>
      </c>
      <c r="D86" s="50">
        <v>12500</v>
      </c>
      <c r="E86" s="49" t="s">
        <v>1119</v>
      </c>
    </row>
    <row r="87" spans="1:5" ht="14.45" hidden="1" x14ac:dyDescent="0.3">
      <c r="A87" s="49" t="s">
        <v>992</v>
      </c>
      <c r="B87" s="49" t="s">
        <v>1093</v>
      </c>
      <c r="C87" s="49" t="s">
        <v>309</v>
      </c>
      <c r="D87" s="50">
        <v>15000</v>
      </c>
      <c r="E87" s="49" t="s">
        <v>1120</v>
      </c>
    </row>
    <row r="88" spans="1:5" ht="14.45" hidden="1" x14ac:dyDescent="0.3">
      <c r="A88" s="49" t="s">
        <v>992</v>
      </c>
      <c r="B88" s="49" t="s">
        <v>1027</v>
      </c>
      <c r="C88" s="49" t="s">
        <v>309</v>
      </c>
      <c r="D88" s="50">
        <v>6000</v>
      </c>
      <c r="E88" s="49" t="s">
        <v>1121</v>
      </c>
    </row>
    <row r="89" spans="1:5" x14ac:dyDescent="0.25">
      <c r="A89" s="62" t="s">
        <v>1297</v>
      </c>
      <c r="B89" s="62" t="s">
        <v>1289</v>
      </c>
      <c r="C89" s="62" t="s">
        <v>309</v>
      </c>
      <c r="D89" s="97">
        <f>D90+D91</f>
        <v>50000</v>
      </c>
      <c r="E89" s="49" t="s">
        <v>1298</v>
      </c>
    </row>
    <row r="90" spans="1:5" ht="14.45" hidden="1" x14ac:dyDescent="0.3">
      <c r="A90" s="49" t="s">
        <v>994</v>
      </c>
      <c r="B90" s="49" t="s">
        <v>1036</v>
      </c>
      <c r="C90" s="49" t="s">
        <v>309</v>
      </c>
      <c r="D90" s="50">
        <v>20000</v>
      </c>
      <c r="E90" s="49" t="s">
        <v>1122</v>
      </c>
    </row>
    <row r="91" spans="1:5" ht="14.45" hidden="1" x14ac:dyDescent="0.3">
      <c r="A91" s="49" t="s">
        <v>994</v>
      </c>
      <c r="B91" s="49" t="s">
        <v>1038</v>
      </c>
      <c r="C91" s="49" t="s">
        <v>309</v>
      </c>
      <c r="D91" s="50">
        <v>30000</v>
      </c>
      <c r="E91" s="49" t="s">
        <v>1123</v>
      </c>
    </row>
    <row r="92" spans="1:5" x14ac:dyDescent="0.25">
      <c r="A92" s="62" t="s">
        <v>1283</v>
      </c>
      <c r="B92" s="62" t="s">
        <v>1289</v>
      </c>
      <c r="C92" s="62" t="s">
        <v>309</v>
      </c>
      <c r="D92" s="97">
        <f>D93+D94+D95+D96+D97+D98+D99+D100+D101+D102+D103+D104+D105</f>
        <v>185000</v>
      </c>
      <c r="E92" s="49" t="s">
        <v>1299</v>
      </c>
    </row>
    <row r="93" spans="1:5" ht="14.45" hidden="1" x14ac:dyDescent="0.3">
      <c r="A93" s="49" t="s">
        <v>998</v>
      </c>
      <c r="B93" s="49" t="s">
        <v>1036</v>
      </c>
      <c r="C93" s="49" t="s">
        <v>309</v>
      </c>
      <c r="D93" s="50">
        <v>20000</v>
      </c>
      <c r="E93" s="49" t="s">
        <v>1124</v>
      </c>
    </row>
    <row r="94" spans="1:5" ht="14.45" hidden="1" x14ac:dyDescent="0.3">
      <c r="A94" s="49" t="s">
        <v>998</v>
      </c>
      <c r="B94" s="49" t="s">
        <v>1038</v>
      </c>
      <c r="C94" s="49" t="s">
        <v>309</v>
      </c>
      <c r="D94" s="50">
        <v>15000</v>
      </c>
      <c r="E94" s="49" t="s">
        <v>1125</v>
      </c>
    </row>
    <row r="95" spans="1:5" ht="14.45" hidden="1" x14ac:dyDescent="0.3">
      <c r="A95" s="49" t="s">
        <v>1002</v>
      </c>
      <c r="B95" s="49" t="s">
        <v>1021</v>
      </c>
      <c r="C95" s="49" t="s">
        <v>309</v>
      </c>
      <c r="D95" s="50">
        <v>3000</v>
      </c>
      <c r="E95" s="49" t="s">
        <v>1126</v>
      </c>
    </row>
    <row r="96" spans="1:5" ht="14.45" hidden="1" x14ac:dyDescent="0.3">
      <c r="A96" s="49" t="s">
        <v>1002</v>
      </c>
      <c r="B96" s="49" t="s">
        <v>1090</v>
      </c>
      <c r="C96" s="49" t="s">
        <v>309</v>
      </c>
      <c r="D96" s="50">
        <v>5000</v>
      </c>
      <c r="E96" s="49" t="s">
        <v>1127</v>
      </c>
    </row>
    <row r="97" spans="1:5" ht="14.45" hidden="1" x14ac:dyDescent="0.3">
      <c r="A97" s="49" t="s">
        <v>1002</v>
      </c>
      <c r="B97" s="49" t="s">
        <v>1025</v>
      </c>
      <c r="C97" s="49" t="s">
        <v>309</v>
      </c>
      <c r="D97" s="50">
        <v>4000</v>
      </c>
      <c r="E97" s="49" t="s">
        <v>1128</v>
      </c>
    </row>
    <row r="98" spans="1:5" ht="14.45" hidden="1" x14ac:dyDescent="0.3">
      <c r="A98" s="49" t="s">
        <v>1002</v>
      </c>
      <c r="B98" s="49" t="s">
        <v>1093</v>
      </c>
      <c r="C98" s="49" t="s">
        <v>309</v>
      </c>
      <c r="D98" s="50">
        <v>4000</v>
      </c>
      <c r="E98" s="49" t="s">
        <v>1129</v>
      </c>
    </row>
    <row r="99" spans="1:5" ht="14.45" hidden="1" x14ac:dyDescent="0.3">
      <c r="A99" s="49" t="s">
        <v>1002</v>
      </c>
      <c r="B99" s="49" t="s">
        <v>1027</v>
      </c>
      <c r="C99" s="49" t="s">
        <v>309</v>
      </c>
      <c r="D99" s="50">
        <v>2000</v>
      </c>
      <c r="E99" s="49" t="s">
        <v>1130</v>
      </c>
    </row>
    <row r="100" spans="1:5" ht="14.45" hidden="1" x14ac:dyDescent="0.3">
      <c r="A100" s="49" t="s">
        <v>1004</v>
      </c>
      <c r="B100" s="49" t="s">
        <v>1036</v>
      </c>
      <c r="C100" s="49" t="s">
        <v>309</v>
      </c>
      <c r="D100" s="50">
        <v>30000</v>
      </c>
      <c r="E100" s="49" t="s">
        <v>1131</v>
      </c>
    </row>
    <row r="101" spans="1:5" ht="14.45" hidden="1" x14ac:dyDescent="0.3">
      <c r="A101" s="49" t="s">
        <v>1004</v>
      </c>
      <c r="B101" s="49" t="s">
        <v>1038</v>
      </c>
      <c r="C101" s="49" t="s">
        <v>309</v>
      </c>
      <c r="D101" s="50">
        <v>22000</v>
      </c>
      <c r="E101" s="49" t="s">
        <v>1132</v>
      </c>
    </row>
    <row r="102" spans="1:5" ht="14.45" hidden="1" x14ac:dyDescent="0.3">
      <c r="A102" s="49" t="s">
        <v>1006</v>
      </c>
      <c r="B102" s="49" t="s">
        <v>1038</v>
      </c>
      <c r="C102" s="49" t="s">
        <v>309</v>
      </c>
      <c r="D102" s="50">
        <v>20000</v>
      </c>
      <c r="E102" s="49" t="s">
        <v>1133</v>
      </c>
    </row>
    <row r="103" spans="1:5" ht="14.45" hidden="1" x14ac:dyDescent="0.3">
      <c r="A103" s="49" t="s">
        <v>1006</v>
      </c>
      <c r="B103" s="49" t="s">
        <v>1036</v>
      </c>
      <c r="C103" s="49" t="s">
        <v>309</v>
      </c>
      <c r="D103" s="50">
        <v>30000</v>
      </c>
      <c r="E103" s="49" t="s">
        <v>1134</v>
      </c>
    </row>
    <row r="104" spans="1:5" ht="14.45" hidden="1" x14ac:dyDescent="0.3">
      <c r="A104" s="49" t="s">
        <v>1135</v>
      </c>
      <c r="B104" s="49" t="s">
        <v>1036</v>
      </c>
      <c r="C104" s="49" t="s">
        <v>309</v>
      </c>
      <c r="D104" s="50">
        <v>17000</v>
      </c>
      <c r="E104" s="49" t="s">
        <v>1136</v>
      </c>
    </row>
    <row r="105" spans="1:5" ht="14.45" hidden="1" x14ac:dyDescent="0.3">
      <c r="A105" s="49" t="s">
        <v>1135</v>
      </c>
      <c r="B105" s="49" t="s">
        <v>1038</v>
      </c>
      <c r="C105" s="49" t="s">
        <v>309</v>
      </c>
      <c r="D105" s="50">
        <v>13000</v>
      </c>
      <c r="E105" s="49" t="s">
        <v>1137</v>
      </c>
    </row>
    <row r="106" spans="1:5" x14ac:dyDescent="0.25">
      <c r="A106" s="62" t="s">
        <v>1301</v>
      </c>
      <c r="B106" s="62" t="s">
        <v>1289</v>
      </c>
      <c r="C106" s="62" t="s">
        <v>309</v>
      </c>
      <c r="D106" s="97">
        <f>D107+D108</f>
        <v>4706000</v>
      </c>
      <c r="E106" s="49" t="s">
        <v>1300</v>
      </c>
    </row>
    <row r="107" spans="1:5" ht="14.45" hidden="1" x14ac:dyDescent="0.3">
      <c r="A107" s="49" t="s">
        <v>1139</v>
      </c>
      <c r="B107" s="49" t="s">
        <v>1036</v>
      </c>
      <c r="C107" s="49" t="s">
        <v>309</v>
      </c>
      <c r="D107" s="50">
        <v>743000</v>
      </c>
      <c r="E107" s="49" t="s">
        <v>1140</v>
      </c>
    </row>
    <row r="108" spans="1:5" ht="14.45" hidden="1" x14ac:dyDescent="0.3">
      <c r="A108" s="49" t="s">
        <v>1139</v>
      </c>
      <c r="B108" s="49" t="s">
        <v>1038</v>
      </c>
      <c r="C108" s="49" t="s">
        <v>309</v>
      </c>
      <c r="D108" s="50">
        <v>3963000</v>
      </c>
      <c r="E108" s="49" t="s">
        <v>1141</v>
      </c>
    </row>
    <row r="109" spans="1:5" s="53" customFormat="1" ht="14.45" x14ac:dyDescent="0.3">
      <c r="A109" s="52"/>
      <c r="B109" s="52"/>
      <c r="C109" s="52"/>
      <c r="D109" s="101">
        <f>D6+D21+D27+D32+D35+D59+D89+D92+D106</f>
        <v>20160500</v>
      </c>
      <c r="E109" s="52" t="s">
        <v>1</v>
      </c>
    </row>
    <row r="111" spans="1:5" s="87" customFormat="1" ht="30" x14ac:dyDescent="0.25">
      <c r="A111" s="47" t="s">
        <v>951</v>
      </c>
      <c r="B111" s="47" t="s">
        <v>62</v>
      </c>
      <c r="C111" s="47" t="s">
        <v>63</v>
      </c>
      <c r="D111" s="46" t="s">
        <v>66</v>
      </c>
      <c r="E111" s="47" t="s">
        <v>1008</v>
      </c>
    </row>
    <row r="112" spans="1:5" s="111" customFormat="1" x14ac:dyDescent="0.25">
      <c r="A112" s="105" t="s">
        <v>1303</v>
      </c>
      <c r="B112" s="105" t="s">
        <v>1289</v>
      </c>
      <c r="C112" s="105" t="s">
        <v>309</v>
      </c>
      <c r="D112" s="102">
        <f>D113+D114+D115+D116</f>
        <v>20658000</v>
      </c>
      <c r="E112" s="99" t="s">
        <v>1302</v>
      </c>
    </row>
    <row r="113" spans="1:5" ht="14.45" hidden="1" x14ac:dyDescent="0.3">
      <c r="A113" s="49" t="s">
        <v>1142</v>
      </c>
      <c r="B113" s="49" t="s">
        <v>1138</v>
      </c>
      <c r="C113" s="49" t="s">
        <v>309</v>
      </c>
      <c r="D113" s="50">
        <v>600000</v>
      </c>
      <c r="E113" s="49" t="s">
        <v>1143</v>
      </c>
    </row>
    <row r="114" spans="1:5" ht="14.45" hidden="1" x14ac:dyDescent="0.3">
      <c r="A114" s="49" t="s">
        <v>1142</v>
      </c>
      <c r="B114" s="49" t="s">
        <v>1144</v>
      </c>
      <c r="C114" s="49" t="s">
        <v>309</v>
      </c>
      <c r="D114" s="50">
        <v>30000</v>
      </c>
      <c r="E114" s="49" t="s">
        <v>1145</v>
      </c>
    </row>
    <row r="115" spans="1:5" ht="14.45" hidden="1" x14ac:dyDescent="0.3">
      <c r="A115" s="49" t="s">
        <v>1146</v>
      </c>
      <c r="B115" s="49" t="s">
        <v>940</v>
      </c>
      <c r="C115" s="49" t="s">
        <v>309</v>
      </c>
      <c r="D115" s="50">
        <v>9180000</v>
      </c>
      <c r="E115" s="49" t="s">
        <v>1147</v>
      </c>
    </row>
    <row r="116" spans="1:5" ht="14.45" hidden="1" x14ac:dyDescent="0.3">
      <c r="A116" s="49" t="s">
        <v>1148</v>
      </c>
      <c r="B116" s="49" t="s">
        <v>940</v>
      </c>
      <c r="C116" s="49" t="s">
        <v>309</v>
      </c>
      <c r="D116" s="50">
        <v>10848000</v>
      </c>
      <c r="E116" s="49" t="s">
        <v>1149</v>
      </c>
    </row>
    <row r="117" spans="1:5" x14ac:dyDescent="0.25">
      <c r="A117" s="62" t="s">
        <v>1305</v>
      </c>
      <c r="B117" s="62" t="s">
        <v>1289</v>
      </c>
      <c r="C117" s="62" t="s">
        <v>309</v>
      </c>
      <c r="D117" s="97">
        <f>D118+D119</f>
        <v>2000</v>
      </c>
      <c r="E117" s="49" t="s">
        <v>1304</v>
      </c>
    </row>
    <row r="118" spans="1:5" ht="14.45" hidden="1" x14ac:dyDescent="0.3">
      <c r="A118" s="49" t="s">
        <v>1018</v>
      </c>
      <c r="B118" s="49" t="s">
        <v>1036</v>
      </c>
      <c r="C118" s="49" t="s">
        <v>309</v>
      </c>
      <c r="D118" s="50">
        <v>1000</v>
      </c>
      <c r="E118" s="49" t="s">
        <v>1150</v>
      </c>
    </row>
    <row r="119" spans="1:5" ht="14.45" hidden="1" x14ac:dyDescent="0.3">
      <c r="A119" s="49" t="s">
        <v>1018</v>
      </c>
      <c r="B119" s="49" t="s">
        <v>1038</v>
      </c>
      <c r="C119" s="49" t="s">
        <v>309</v>
      </c>
      <c r="D119" s="50">
        <v>1000</v>
      </c>
      <c r="E119" s="49" t="s">
        <v>1151</v>
      </c>
    </row>
    <row r="120" spans="1:5" s="53" customFormat="1" x14ac:dyDescent="0.25">
      <c r="A120" s="52"/>
      <c r="B120" s="52"/>
      <c r="C120" s="52"/>
      <c r="D120" s="101">
        <f>D112+D117</f>
        <v>20660000</v>
      </c>
      <c r="E120" s="52" t="s">
        <v>1</v>
      </c>
    </row>
    <row r="122" spans="1:5" x14ac:dyDescent="0.25">
      <c r="D122" s="115">
        <f>D120-D109</f>
        <v>499500</v>
      </c>
      <c r="E122" s="42" t="s">
        <v>1272</v>
      </c>
    </row>
  </sheetData>
  <mergeCells count="3">
    <mergeCell ref="A1:E1"/>
    <mergeCell ref="A2:E2"/>
    <mergeCell ref="A3:E3"/>
  </mergeCells>
  <pageMargins left="0.31496062992125984" right="0.31496062992125984" top="0.78740157480314965" bottom="0.78740157480314965" header="0.31496062992125984" footer="0.31496062992125984"/>
  <pageSetup paperSize="9" scale="9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F19" sqref="F19"/>
    </sheetView>
  </sheetViews>
  <sheetFormatPr defaultRowHeight="15" x14ac:dyDescent="0.25"/>
  <cols>
    <col min="1" max="1" width="11.140625" customWidth="1"/>
    <col min="2" max="2" width="8.42578125" customWidth="1"/>
    <col min="3" max="3" width="8.7109375" customWidth="1"/>
    <col min="4" max="4" width="8" customWidth="1"/>
    <col min="5" max="5" width="15.28515625" style="64" bestFit="1" customWidth="1"/>
    <col min="6" max="6" width="43.7109375" customWidth="1"/>
  </cols>
  <sheetData>
    <row r="1" spans="1:6" x14ac:dyDescent="0.25">
      <c r="A1" s="156" t="s">
        <v>60</v>
      </c>
      <c r="B1" s="156"/>
      <c r="C1" s="156"/>
      <c r="D1" s="156"/>
      <c r="E1" s="156"/>
      <c r="F1" s="156"/>
    </row>
    <row r="2" spans="1:6" x14ac:dyDescent="0.25">
      <c r="A2" s="156" t="s">
        <v>1152</v>
      </c>
      <c r="B2" s="156"/>
      <c r="C2" s="156"/>
      <c r="D2" s="156"/>
      <c r="E2" s="156"/>
      <c r="F2" s="156"/>
    </row>
    <row r="3" spans="1:6" x14ac:dyDescent="0.25">
      <c r="A3" s="156" t="s">
        <v>61</v>
      </c>
      <c r="B3" s="156"/>
      <c r="C3" s="156"/>
      <c r="D3" s="156"/>
      <c r="E3" s="156"/>
      <c r="F3" s="156"/>
    </row>
    <row r="5" spans="1:6" s="89" customFormat="1" ht="30" x14ac:dyDescent="0.25">
      <c r="A5" s="47" t="s">
        <v>62</v>
      </c>
      <c r="B5" s="47" t="s">
        <v>63</v>
      </c>
      <c r="C5" s="47" t="s">
        <v>64</v>
      </c>
      <c r="D5" s="47" t="s">
        <v>65</v>
      </c>
      <c r="E5" s="46" t="s">
        <v>66</v>
      </c>
      <c r="F5" s="47" t="s">
        <v>67</v>
      </c>
    </row>
    <row r="6" spans="1:6" x14ac:dyDescent="0.25">
      <c r="A6" s="65" t="s">
        <v>1153</v>
      </c>
      <c r="B6" s="65" t="s">
        <v>310</v>
      </c>
      <c r="C6" s="65" t="s">
        <v>160</v>
      </c>
      <c r="D6" s="65" t="s">
        <v>1154</v>
      </c>
      <c r="E6" s="103">
        <v>10000</v>
      </c>
      <c r="F6" s="65" t="s">
        <v>1155</v>
      </c>
    </row>
    <row r="7" spans="1:6" x14ac:dyDescent="0.25">
      <c r="A7" s="65" t="s">
        <v>1156</v>
      </c>
      <c r="B7" s="65" t="s">
        <v>310</v>
      </c>
      <c r="C7" s="65" t="s">
        <v>466</v>
      </c>
      <c r="D7" s="65" t="s">
        <v>71</v>
      </c>
      <c r="E7" s="103">
        <v>8000</v>
      </c>
      <c r="F7" s="65" t="s">
        <v>1157</v>
      </c>
    </row>
    <row r="8" spans="1:6" x14ac:dyDescent="0.25">
      <c r="A8" s="65" t="s">
        <v>1158</v>
      </c>
      <c r="B8" s="65" t="s">
        <v>310</v>
      </c>
      <c r="C8" s="65" t="s">
        <v>1159</v>
      </c>
      <c r="D8" s="65" t="s">
        <v>268</v>
      </c>
      <c r="E8" s="103">
        <v>5000</v>
      </c>
      <c r="F8" s="65" t="s">
        <v>1160</v>
      </c>
    </row>
    <row r="9" spans="1:6" x14ac:dyDescent="0.25">
      <c r="A9" s="65" t="s">
        <v>1158</v>
      </c>
      <c r="B9" s="65" t="s">
        <v>310</v>
      </c>
      <c r="C9" s="65" t="s">
        <v>1161</v>
      </c>
      <c r="D9" s="65" t="s">
        <v>268</v>
      </c>
      <c r="E9" s="103">
        <v>5000</v>
      </c>
      <c r="F9" s="65" t="s">
        <v>1162</v>
      </c>
    </row>
    <row r="10" spans="1:6" s="53" customFormat="1" ht="14.45" x14ac:dyDescent="0.3">
      <c r="A10" s="52"/>
      <c r="B10" s="52"/>
      <c r="C10" s="52"/>
      <c r="D10" s="52"/>
      <c r="E10" s="101">
        <f>SUM(E6:E9)</f>
        <v>28000</v>
      </c>
      <c r="F10" s="52" t="s">
        <v>1</v>
      </c>
    </row>
    <row r="12" spans="1:6" s="89" customFormat="1" ht="30" x14ac:dyDescent="0.25">
      <c r="A12" s="47" t="s">
        <v>62</v>
      </c>
      <c r="B12" s="47" t="s">
        <v>63</v>
      </c>
      <c r="C12" s="47" t="s">
        <v>64</v>
      </c>
      <c r="D12" s="47" t="s">
        <v>65</v>
      </c>
      <c r="E12" s="46" t="s">
        <v>66</v>
      </c>
      <c r="F12" s="47" t="s">
        <v>73</v>
      </c>
    </row>
    <row r="13" spans="1:6" s="114" customFormat="1" x14ac:dyDescent="0.25">
      <c r="A13" s="105" t="s">
        <v>1153</v>
      </c>
      <c r="B13" s="105" t="s">
        <v>310</v>
      </c>
      <c r="C13" s="105" t="s">
        <v>70</v>
      </c>
      <c r="D13" s="105" t="s">
        <v>1231</v>
      </c>
      <c r="E13" s="102">
        <f>E14+E15+E16</f>
        <v>1260000</v>
      </c>
      <c r="F13" s="99" t="s">
        <v>1306</v>
      </c>
    </row>
    <row r="14" spans="1:6" ht="14.45" hidden="1" x14ac:dyDescent="0.3">
      <c r="A14" s="65" t="s">
        <v>1153</v>
      </c>
      <c r="B14" s="65" t="s">
        <v>310</v>
      </c>
      <c r="C14" s="65" t="s">
        <v>70</v>
      </c>
      <c r="D14" s="65" t="s">
        <v>89</v>
      </c>
      <c r="E14" s="66">
        <v>940000</v>
      </c>
      <c r="F14" s="65" t="s">
        <v>1163</v>
      </c>
    </row>
    <row r="15" spans="1:6" ht="14.45" hidden="1" x14ac:dyDescent="0.3">
      <c r="A15" s="65" t="s">
        <v>1153</v>
      </c>
      <c r="B15" s="65" t="s">
        <v>310</v>
      </c>
      <c r="C15" s="65" t="s">
        <v>70</v>
      </c>
      <c r="D15" s="65" t="s">
        <v>93</v>
      </c>
      <c r="E15" s="66">
        <v>235000</v>
      </c>
      <c r="F15" s="65" t="s">
        <v>1164</v>
      </c>
    </row>
    <row r="16" spans="1:6" ht="14.45" hidden="1" x14ac:dyDescent="0.3">
      <c r="A16" s="65" t="s">
        <v>1153</v>
      </c>
      <c r="B16" s="65" t="s">
        <v>310</v>
      </c>
      <c r="C16" s="65" t="s">
        <v>70</v>
      </c>
      <c r="D16" s="65" t="s">
        <v>95</v>
      </c>
      <c r="E16" s="66">
        <v>85000</v>
      </c>
      <c r="F16" s="65" t="s">
        <v>1165</v>
      </c>
    </row>
    <row r="17" spans="1:6" x14ac:dyDescent="0.25">
      <c r="A17" s="65" t="s">
        <v>1153</v>
      </c>
      <c r="B17" s="65" t="s">
        <v>310</v>
      </c>
      <c r="C17" s="65" t="s">
        <v>99</v>
      </c>
      <c r="D17" s="65" t="s">
        <v>100</v>
      </c>
      <c r="E17" s="103">
        <v>13000</v>
      </c>
      <c r="F17" s="65" t="s">
        <v>1166</v>
      </c>
    </row>
    <row r="18" spans="1:6" x14ac:dyDescent="0.25">
      <c r="A18" s="65" t="s">
        <v>1153</v>
      </c>
      <c r="B18" s="65" t="s">
        <v>310</v>
      </c>
      <c r="C18" s="65" t="s">
        <v>70</v>
      </c>
      <c r="D18" s="65" t="s">
        <v>102</v>
      </c>
      <c r="E18" s="103">
        <v>6000</v>
      </c>
      <c r="F18" s="65" t="s">
        <v>1167</v>
      </c>
    </row>
    <row r="19" spans="1:6" x14ac:dyDescent="0.25">
      <c r="A19" s="68" t="s">
        <v>1307</v>
      </c>
      <c r="B19" s="68" t="s">
        <v>310</v>
      </c>
      <c r="C19" s="68" t="s">
        <v>466</v>
      </c>
      <c r="D19" s="68" t="s">
        <v>97</v>
      </c>
      <c r="E19" s="103">
        <f>E20+E21+E22</f>
        <v>1450000</v>
      </c>
      <c r="F19" s="65" t="s">
        <v>1168</v>
      </c>
    </row>
    <row r="20" spans="1:6" ht="14.45" hidden="1" x14ac:dyDescent="0.3">
      <c r="A20" s="65" t="s">
        <v>1156</v>
      </c>
      <c r="B20" s="65" t="s">
        <v>310</v>
      </c>
      <c r="C20" s="65" t="s">
        <v>466</v>
      </c>
      <c r="D20" s="65" t="s">
        <v>97</v>
      </c>
      <c r="E20" s="66">
        <v>1000000</v>
      </c>
      <c r="F20" s="65" t="s">
        <v>1168</v>
      </c>
    </row>
    <row r="21" spans="1:6" ht="14.45" hidden="1" x14ac:dyDescent="0.3">
      <c r="A21" s="65" t="s">
        <v>1169</v>
      </c>
      <c r="B21" s="65" t="s">
        <v>310</v>
      </c>
      <c r="C21" s="65" t="s">
        <v>466</v>
      </c>
      <c r="D21" s="65" t="s">
        <v>97</v>
      </c>
      <c r="E21" s="66">
        <v>300000</v>
      </c>
      <c r="F21" s="65" t="s">
        <v>1170</v>
      </c>
    </row>
    <row r="22" spans="1:6" ht="14.45" hidden="1" x14ac:dyDescent="0.3">
      <c r="A22" s="65" t="s">
        <v>1171</v>
      </c>
      <c r="B22" s="65" t="s">
        <v>310</v>
      </c>
      <c r="C22" s="65" t="s">
        <v>466</v>
      </c>
      <c r="D22" s="65" t="s">
        <v>97</v>
      </c>
      <c r="E22" s="66">
        <v>150000</v>
      </c>
      <c r="F22" s="85" t="s">
        <v>1172</v>
      </c>
    </row>
    <row r="23" spans="1:6" x14ac:dyDescent="0.25">
      <c r="A23" s="68" t="s">
        <v>1340</v>
      </c>
      <c r="B23" s="68" t="s">
        <v>310</v>
      </c>
      <c r="C23" s="68" t="s">
        <v>466</v>
      </c>
      <c r="D23" s="68">
        <v>5169</v>
      </c>
      <c r="E23" s="103">
        <v>100000</v>
      </c>
      <c r="F23" s="85" t="s">
        <v>1173</v>
      </c>
    </row>
    <row r="24" spans="1:6" x14ac:dyDescent="0.25">
      <c r="A24" s="68" t="s">
        <v>1341</v>
      </c>
      <c r="B24" s="68" t="s">
        <v>310</v>
      </c>
      <c r="C24" s="68" t="s">
        <v>466</v>
      </c>
      <c r="D24" s="68">
        <v>5169</v>
      </c>
      <c r="E24" s="103">
        <v>250000</v>
      </c>
      <c r="F24" s="85" t="s">
        <v>1174</v>
      </c>
    </row>
    <row r="25" spans="1:6" s="53" customFormat="1" ht="14.45" x14ac:dyDescent="0.3">
      <c r="A25" s="52"/>
      <c r="B25" s="52"/>
      <c r="C25" s="52"/>
      <c r="D25" s="52"/>
      <c r="E25" s="101">
        <f>E13+E17+E18+E19+E23+E24</f>
        <v>3079000</v>
      </c>
      <c r="F25" s="52" t="s">
        <v>1</v>
      </c>
    </row>
  </sheetData>
  <mergeCells count="3">
    <mergeCell ref="A1:F1"/>
    <mergeCell ref="A2:F2"/>
    <mergeCell ref="A3:F3"/>
  </mergeCells>
  <pageMargins left="0.31496062992125984" right="0.31496062992125984" top="0.78740157480314965" bottom="0.78740157480314965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A13" workbookViewId="0">
      <selection activeCell="F19" sqref="F19"/>
    </sheetView>
  </sheetViews>
  <sheetFormatPr defaultColWidth="9.140625" defaultRowHeight="12.75" x14ac:dyDescent="0.2"/>
  <cols>
    <col min="1" max="1" width="2.7109375" style="125" customWidth="1"/>
    <col min="2" max="8" width="9.140625" style="125"/>
    <col min="9" max="9" width="22.85546875" style="125" customWidth="1"/>
    <col min="10" max="256" width="9.140625" style="125"/>
    <col min="257" max="257" width="2.7109375" style="125" customWidth="1"/>
    <col min="258" max="264" width="9.140625" style="125"/>
    <col min="265" max="265" width="22.85546875" style="125" customWidth="1"/>
    <col min="266" max="512" width="9.140625" style="125"/>
    <col min="513" max="513" width="2.7109375" style="125" customWidth="1"/>
    <col min="514" max="520" width="9.140625" style="125"/>
    <col min="521" max="521" width="22.85546875" style="125" customWidth="1"/>
    <col min="522" max="768" width="9.140625" style="125"/>
    <col min="769" max="769" width="2.7109375" style="125" customWidth="1"/>
    <col min="770" max="776" width="9.140625" style="125"/>
    <col min="777" max="777" width="22.85546875" style="125" customWidth="1"/>
    <col min="778" max="1024" width="9.140625" style="125"/>
    <col min="1025" max="1025" width="2.7109375" style="125" customWidth="1"/>
    <col min="1026" max="1032" width="9.140625" style="125"/>
    <col min="1033" max="1033" width="22.85546875" style="125" customWidth="1"/>
    <col min="1034" max="1280" width="9.140625" style="125"/>
    <col min="1281" max="1281" width="2.7109375" style="125" customWidth="1"/>
    <col min="1282" max="1288" width="9.140625" style="125"/>
    <col min="1289" max="1289" width="22.85546875" style="125" customWidth="1"/>
    <col min="1290" max="1536" width="9.140625" style="125"/>
    <col min="1537" max="1537" width="2.7109375" style="125" customWidth="1"/>
    <col min="1538" max="1544" width="9.140625" style="125"/>
    <col min="1545" max="1545" width="22.85546875" style="125" customWidth="1"/>
    <col min="1546" max="1792" width="9.140625" style="125"/>
    <col min="1793" max="1793" width="2.7109375" style="125" customWidth="1"/>
    <col min="1794" max="1800" width="9.140625" style="125"/>
    <col min="1801" max="1801" width="22.85546875" style="125" customWidth="1"/>
    <col min="1802" max="2048" width="9.140625" style="125"/>
    <col min="2049" max="2049" width="2.7109375" style="125" customWidth="1"/>
    <col min="2050" max="2056" width="9.140625" style="125"/>
    <col min="2057" max="2057" width="22.85546875" style="125" customWidth="1"/>
    <col min="2058" max="2304" width="9.140625" style="125"/>
    <col min="2305" max="2305" width="2.7109375" style="125" customWidth="1"/>
    <col min="2306" max="2312" width="9.140625" style="125"/>
    <col min="2313" max="2313" width="22.85546875" style="125" customWidth="1"/>
    <col min="2314" max="2560" width="9.140625" style="125"/>
    <col min="2561" max="2561" width="2.7109375" style="125" customWidth="1"/>
    <col min="2562" max="2568" width="9.140625" style="125"/>
    <col min="2569" max="2569" width="22.85546875" style="125" customWidth="1"/>
    <col min="2570" max="2816" width="9.140625" style="125"/>
    <col min="2817" max="2817" width="2.7109375" style="125" customWidth="1"/>
    <col min="2818" max="2824" width="9.140625" style="125"/>
    <col min="2825" max="2825" width="22.85546875" style="125" customWidth="1"/>
    <col min="2826" max="3072" width="9.140625" style="125"/>
    <col min="3073" max="3073" width="2.7109375" style="125" customWidth="1"/>
    <col min="3074" max="3080" width="9.140625" style="125"/>
    <col min="3081" max="3081" width="22.85546875" style="125" customWidth="1"/>
    <col min="3082" max="3328" width="9.140625" style="125"/>
    <col min="3329" max="3329" width="2.7109375" style="125" customWidth="1"/>
    <col min="3330" max="3336" width="9.140625" style="125"/>
    <col min="3337" max="3337" width="22.85546875" style="125" customWidth="1"/>
    <col min="3338" max="3584" width="9.140625" style="125"/>
    <col min="3585" max="3585" width="2.7109375" style="125" customWidth="1"/>
    <col min="3586" max="3592" width="9.140625" style="125"/>
    <col min="3593" max="3593" width="22.85546875" style="125" customWidth="1"/>
    <col min="3594" max="3840" width="9.140625" style="125"/>
    <col min="3841" max="3841" width="2.7109375" style="125" customWidth="1"/>
    <col min="3842" max="3848" width="9.140625" style="125"/>
    <col min="3849" max="3849" width="22.85546875" style="125" customWidth="1"/>
    <col min="3850" max="4096" width="9.140625" style="125"/>
    <col min="4097" max="4097" width="2.7109375" style="125" customWidth="1"/>
    <col min="4098" max="4104" width="9.140625" style="125"/>
    <col min="4105" max="4105" width="22.85546875" style="125" customWidth="1"/>
    <col min="4106" max="4352" width="9.140625" style="125"/>
    <col min="4353" max="4353" width="2.7109375" style="125" customWidth="1"/>
    <col min="4354" max="4360" width="9.140625" style="125"/>
    <col min="4361" max="4361" width="22.85546875" style="125" customWidth="1"/>
    <col min="4362" max="4608" width="9.140625" style="125"/>
    <col min="4609" max="4609" width="2.7109375" style="125" customWidth="1"/>
    <col min="4610" max="4616" width="9.140625" style="125"/>
    <col min="4617" max="4617" width="22.85546875" style="125" customWidth="1"/>
    <col min="4618" max="4864" width="9.140625" style="125"/>
    <col min="4865" max="4865" width="2.7109375" style="125" customWidth="1"/>
    <col min="4866" max="4872" width="9.140625" style="125"/>
    <col min="4873" max="4873" width="22.85546875" style="125" customWidth="1"/>
    <col min="4874" max="5120" width="9.140625" style="125"/>
    <col min="5121" max="5121" width="2.7109375" style="125" customWidth="1"/>
    <col min="5122" max="5128" width="9.140625" style="125"/>
    <col min="5129" max="5129" width="22.85546875" style="125" customWidth="1"/>
    <col min="5130" max="5376" width="9.140625" style="125"/>
    <col min="5377" max="5377" width="2.7109375" style="125" customWidth="1"/>
    <col min="5378" max="5384" width="9.140625" style="125"/>
    <col min="5385" max="5385" width="22.85546875" style="125" customWidth="1"/>
    <col min="5386" max="5632" width="9.140625" style="125"/>
    <col min="5633" max="5633" width="2.7109375" style="125" customWidth="1"/>
    <col min="5634" max="5640" width="9.140625" style="125"/>
    <col min="5641" max="5641" width="22.85546875" style="125" customWidth="1"/>
    <col min="5642" max="5888" width="9.140625" style="125"/>
    <col min="5889" max="5889" width="2.7109375" style="125" customWidth="1"/>
    <col min="5890" max="5896" width="9.140625" style="125"/>
    <col min="5897" max="5897" width="22.85546875" style="125" customWidth="1"/>
    <col min="5898" max="6144" width="9.140625" style="125"/>
    <col min="6145" max="6145" width="2.7109375" style="125" customWidth="1"/>
    <col min="6146" max="6152" width="9.140625" style="125"/>
    <col min="6153" max="6153" width="22.85546875" style="125" customWidth="1"/>
    <col min="6154" max="6400" width="9.140625" style="125"/>
    <col min="6401" max="6401" width="2.7109375" style="125" customWidth="1"/>
    <col min="6402" max="6408" width="9.140625" style="125"/>
    <col min="6409" max="6409" width="22.85546875" style="125" customWidth="1"/>
    <col min="6410" max="6656" width="9.140625" style="125"/>
    <col min="6657" max="6657" width="2.7109375" style="125" customWidth="1"/>
    <col min="6658" max="6664" width="9.140625" style="125"/>
    <col min="6665" max="6665" width="22.85546875" style="125" customWidth="1"/>
    <col min="6666" max="6912" width="9.140625" style="125"/>
    <col min="6913" max="6913" width="2.7109375" style="125" customWidth="1"/>
    <col min="6914" max="6920" width="9.140625" style="125"/>
    <col min="6921" max="6921" width="22.85546875" style="125" customWidth="1"/>
    <col min="6922" max="7168" width="9.140625" style="125"/>
    <col min="7169" max="7169" width="2.7109375" style="125" customWidth="1"/>
    <col min="7170" max="7176" width="9.140625" style="125"/>
    <col min="7177" max="7177" width="22.85546875" style="125" customWidth="1"/>
    <col min="7178" max="7424" width="9.140625" style="125"/>
    <col min="7425" max="7425" width="2.7109375" style="125" customWidth="1"/>
    <col min="7426" max="7432" width="9.140625" style="125"/>
    <col min="7433" max="7433" width="22.85546875" style="125" customWidth="1"/>
    <col min="7434" max="7680" width="9.140625" style="125"/>
    <col min="7681" max="7681" width="2.7109375" style="125" customWidth="1"/>
    <col min="7682" max="7688" width="9.140625" style="125"/>
    <col min="7689" max="7689" width="22.85546875" style="125" customWidth="1"/>
    <col min="7690" max="7936" width="9.140625" style="125"/>
    <col min="7937" max="7937" width="2.7109375" style="125" customWidth="1"/>
    <col min="7938" max="7944" width="9.140625" style="125"/>
    <col min="7945" max="7945" width="22.85546875" style="125" customWidth="1"/>
    <col min="7946" max="8192" width="9.140625" style="125"/>
    <col min="8193" max="8193" width="2.7109375" style="125" customWidth="1"/>
    <col min="8194" max="8200" width="9.140625" style="125"/>
    <col min="8201" max="8201" width="22.85546875" style="125" customWidth="1"/>
    <col min="8202" max="8448" width="9.140625" style="125"/>
    <col min="8449" max="8449" width="2.7109375" style="125" customWidth="1"/>
    <col min="8450" max="8456" width="9.140625" style="125"/>
    <col min="8457" max="8457" width="22.85546875" style="125" customWidth="1"/>
    <col min="8458" max="8704" width="9.140625" style="125"/>
    <col min="8705" max="8705" width="2.7109375" style="125" customWidth="1"/>
    <col min="8706" max="8712" width="9.140625" style="125"/>
    <col min="8713" max="8713" width="22.85546875" style="125" customWidth="1"/>
    <col min="8714" max="8960" width="9.140625" style="125"/>
    <col min="8961" max="8961" width="2.7109375" style="125" customWidth="1"/>
    <col min="8962" max="8968" width="9.140625" style="125"/>
    <col min="8969" max="8969" width="22.85546875" style="125" customWidth="1"/>
    <col min="8970" max="9216" width="9.140625" style="125"/>
    <col min="9217" max="9217" width="2.7109375" style="125" customWidth="1"/>
    <col min="9218" max="9224" width="9.140625" style="125"/>
    <col min="9225" max="9225" width="22.85546875" style="125" customWidth="1"/>
    <col min="9226" max="9472" width="9.140625" style="125"/>
    <col min="9473" max="9473" width="2.7109375" style="125" customWidth="1"/>
    <col min="9474" max="9480" width="9.140625" style="125"/>
    <col min="9481" max="9481" width="22.85546875" style="125" customWidth="1"/>
    <col min="9482" max="9728" width="9.140625" style="125"/>
    <col min="9729" max="9729" width="2.7109375" style="125" customWidth="1"/>
    <col min="9730" max="9736" width="9.140625" style="125"/>
    <col min="9737" max="9737" width="22.85546875" style="125" customWidth="1"/>
    <col min="9738" max="9984" width="9.140625" style="125"/>
    <col min="9985" max="9985" width="2.7109375" style="125" customWidth="1"/>
    <col min="9986" max="9992" width="9.140625" style="125"/>
    <col min="9993" max="9993" width="22.85546875" style="125" customWidth="1"/>
    <col min="9994" max="10240" width="9.140625" style="125"/>
    <col min="10241" max="10241" width="2.7109375" style="125" customWidth="1"/>
    <col min="10242" max="10248" width="9.140625" style="125"/>
    <col min="10249" max="10249" width="22.85546875" style="125" customWidth="1"/>
    <col min="10250" max="10496" width="9.140625" style="125"/>
    <col min="10497" max="10497" width="2.7109375" style="125" customWidth="1"/>
    <col min="10498" max="10504" width="9.140625" style="125"/>
    <col min="10505" max="10505" width="22.85546875" style="125" customWidth="1"/>
    <col min="10506" max="10752" width="9.140625" style="125"/>
    <col min="10753" max="10753" width="2.7109375" style="125" customWidth="1"/>
    <col min="10754" max="10760" width="9.140625" style="125"/>
    <col min="10761" max="10761" width="22.85546875" style="125" customWidth="1"/>
    <col min="10762" max="11008" width="9.140625" style="125"/>
    <col min="11009" max="11009" width="2.7109375" style="125" customWidth="1"/>
    <col min="11010" max="11016" width="9.140625" style="125"/>
    <col min="11017" max="11017" width="22.85546875" style="125" customWidth="1"/>
    <col min="11018" max="11264" width="9.140625" style="125"/>
    <col min="11265" max="11265" width="2.7109375" style="125" customWidth="1"/>
    <col min="11266" max="11272" width="9.140625" style="125"/>
    <col min="11273" max="11273" width="22.85546875" style="125" customWidth="1"/>
    <col min="11274" max="11520" width="9.140625" style="125"/>
    <col min="11521" max="11521" width="2.7109375" style="125" customWidth="1"/>
    <col min="11522" max="11528" width="9.140625" style="125"/>
    <col min="11529" max="11529" width="22.85546875" style="125" customWidth="1"/>
    <col min="11530" max="11776" width="9.140625" style="125"/>
    <col min="11777" max="11777" width="2.7109375" style="125" customWidth="1"/>
    <col min="11778" max="11784" width="9.140625" style="125"/>
    <col min="11785" max="11785" width="22.85546875" style="125" customWidth="1"/>
    <col min="11786" max="12032" width="9.140625" style="125"/>
    <col min="12033" max="12033" width="2.7109375" style="125" customWidth="1"/>
    <col min="12034" max="12040" width="9.140625" style="125"/>
    <col min="12041" max="12041" width="22.85546875" style="125" customWidth="1"/>
    <col min="12042" max="12288" width="9.140625" style="125"/>
    <col min="12289" max="12289" width="2.7109375" style="125" customWidth="1"/>
    <col min="12290" max="12296" width="9.140625" style="125"/>
    <col min="12297" max="12297" width="22.85546875" style="125" customWidth="1"/>
    <col min="12298" max="12544" width="9.140625" style="125"/>
    <col min="12545" max="12545" width="2.7109375" style="125" customWidth="1"/>
    <col min="12546" max="12552" width="9.140625" style="125"/>
    <col min="12553" max="12553" width="22.85546875" style="125" customWidth="1"/>
    <col min="12554" max="12800" width="9.140625" style="125"/>
    <col min="12801" max="12801" width="2.7109375" style="125" customWidth="1"/>
    <col min="12802" max="12808" width="9.140625" style="125"/>
    <col min="12809" max="12809" width="22.85546875" style="125" customWidth="1"/>
    <col min="12810" max="13056" width="9.140625" style="125"/>
    <col min="13057" max="13057" width="2.7109375" style="125" customWidth="1"/>
    <col min="13058" max="13064" width="9.140625" style="125"/>
    <col min="13065" max="13065" width="22.85546875" style="125" customWidth="1"/>
    <col min="13066" max="13312" width="9.140625" style="125"/>
    <col min="13313" max="13313" width="2.7109375" style="125" customWidth="1"/>
    <col min="13314" max="13320" width="9.140625" style="125"/>
    <col min="13321" max="13321" width="22.85546875" style="125" customWidth="1"/>
    <col min="13322" max="13568" width="9.140625" style="125"/>
    <col min="13569" max="13569" width="2.7109375" style="125" customWidth="1"/>
    <col min="13570" max="13576" width="9.140625" style="125"/>
    <col min="13577" max="13577" width="22.85546875" style="125" customWidth="1"/>
    <col min="13578" max="13824" width="9.140625" style="125"/>
    <col min="13825" max="13825" width="2.7109375" style="125" customWidth="1"/>
    <col min="13826" max="13832" width="9.140625" style="125"/>
    <col min="13833" max="13833" width="22.85546875" style="125" customWidth="1"/>
    <col min="13834" max="14080" width="9.140625" style="125"/>
    <col min="14081" max="14081" width="2.7109375" style="125" customWidth="1"/>
    <col min="14082" max="14088" width="9.140625" style="125"/>
    <col min="14089" max="14089" width="22.85546875" style="125" customWidth="1"/>
    <col min="14090" max="14336" width="9.140625" style="125"/>
    <col min="14337" max="14337" width="2.7109375" style="125" customWidth="1"/>
    <col min="14338" max="14344" width="9.140625" style="125"/>
    <col min="14345" max="14345" width="22.85546875" style="125" customWidth="1"/>
    <col min="14346" max="14592" width="9.140625" style="125"/>
    <col min="14593" max="14593" width="2.7109375" style="125" customWidth="1"/>
    <col min="14594" max="14600" width="9.140625" style="125"/>
    <col min="14601" max="14601" width="22.85546875" style="125" customWidth="1"/>
    <col min="14602" max="14848" width="9.140625" style="125"/>
    <col min="14849" max="14849" width="2.7109375" style="125" customWidth="1"/>
    <col min="14850" max="14856" width="9.140625" style="125"/>
    <col min="14857" max="14857" width="22.85546875" style="125" customWidth="1"/>
    <col min="14858" max="15104" width="9.140625" style="125"/>
    <col min="15105" max="15105" width="2.7109375" style="125" customWidth="1"/>
    <col min="15106" max="15112" width="9.140625" style="125"/>
    <col min="15113" max="15113" width="22.85546875" style="125" customWidth="1"/>
    <col min="15114" max="15360" width="9.140625" style="125"/>
    <col min="15361" max="15361" width="2.7109375" style="125" customWidth="1"/>
    <col min="15362" max="15368" width="9.140625" style="125"/>
    <col min="15369" max="15369" width="22.85546875" style="125" customWidth="1"/>
    <col min="15370" max="15616" width="9.140625" style="125"/>
    <col min="15617" max="15617" width="2.7109375" style="125" customWidth="1"/>
    <col min="15618" max="15624" width="9.140625" style="125"/>
    <col min="15625" max="15625" width="22.85546875" style="125" customWidth="1"/>
    <col min="15626" max="15872" width="9.140625" style="125"/>
    <col min="15873" max="15873" width="2.7109375" style="125" customWidth="1"/>
    <col min="15874" max="15880" width="9.140625" style="125"/>
    <col min="15881" max="15881" width="22.85546875" style="125" customWidth="1"/>
    <col min="15882" max="16128" width="9.140625" style="125"/>
    <col min="16129" max="16129" width="2.7109375" style="125" customWidth="1"/>
    <col min="16130" max="16136" width="9.140625" style="125"/>
    <col min="16137" max="16137" width="22.85546875" style="125" customWidth="1"/>
    <col min="16138" max="16384" width="9.140625" style="125"/>
  </cols>
  <sheetData>
    <row r="1" spans="1:9" ht="13.15" x14ac:dyDescent="0.25">
      <c r="A1" s="124"/>
      <c r="B1" s="124"/>
      <c r="C1" s="124"/>
      <c r="D1" s="124"/>
      <c r="E1" s="124"/>
      <c r="F1" s="124"/>
      <c r="G1" s="124"/>
      <c r="H1" s="124"/>
      <c r="I1" s="124"/>
    </row>
    <row r="2" spans="1:9" ht="13.15" x14ac:dyDescent="0.2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3.15" x14ac:dyDescent="0.25">
      <c r="A3" s="124"/>
      <c r="B3" s="124"/>
      <c r="C3" s="124"/>
      <c r="D3" s="124"/>
      <c r="E3" s="124"/>
      <c r="F3" s="124"/>
      <c r="G3" s="124"/>
      <c r="H3" s="124"/>
      <c r="I3" s="124"/>
    </row>
    <row r="4" spans="1:9" ht="13.15" x14ac:dyDescent="0.25">
      <c r="A4" s="124"/>
      <c r="B4" s="124"/>
      <c r="C4" s="124"/>
      <c r="D4" s="124"/>
      <c r="E4" s="124"/>
      <c r="F4" s="124"/>
      <c r="G4" s="124"/>
      <c r="H4" s="124"/>
      <c r="I4" s="124"/>
    </row>
    <row r="5" spans="1:9" ht="13.15" x14ac:dyDescent="0.25">
      <c r="A5" s="124"/>
      <c r="B5" s="124"/>
      <c r="C5" s="124"/>
      <c r="D5" s="124"/>
      <c r="E5" s="124"/>
      <c r="F5" s="124"/>
      <c r="G5" s="124"/>
      <c r="H5" s="124"/>
      <c r="I5" s="124"/>
    </row>
    <row r="6" spans="1:9" ht="13.15" x14ac:dyDescent="0.2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3.15" x14ac:dyDescent="0.2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3.15" x14ac:dyDescent="0.25">
      <c r="A8" s="124"/>
      <c r="B8" s="124"/>
      <c r="C8" s="124"/>
      <c r="D8" s="124"/>
      <c r="E8" s="124"/>
      <c r="F8" s="124"/>
      <c r="G8" s="124"/>
      <c r="H8" s="124"/>
      <c r="I8" s="124"/>
    </row>
    <row r="9" spans="1:9" ht="13.15" x14ac:dyDescent="0.25">
      <c r="A9" s="124"/>
      <c r="B9" s="124"/>
      <c r="C9" s="124"/>
      <c r="D9" s="124"/>
      <c r="E9" s="124"/>
      <c r="F9" s="124"/>
      <c r="G9" s="124"/>
      <c r="H9" s="124"/>
      <c r="I9" s="124"/>
    </row>
    <row r="10" spans="1:9" ht="13.15" x14ac:dyDescent="0.25">
      <c r="A10" s="124"/>
      <c r="B10" s="124"/>
      <c r="C10" s="124"/>
      <c r="D10" s="124"/>
      <c r="E10" s="124"/>
      <c r="F10" s="124"/>
      <c r="G10" s="124"/>
      <c r="H10" s="124"/>
      <c r="I10" s="124"/>
    </row>
    <row r="11" spans="1:9" ht="13.15" x14ac:dyDescent="0.25">
      <c r="A11" s="124"/>
      <c r="B11" s="124"/>
      <c r="C11" s="124"/>
      <c r="D11" s="124"/>
      <c r="E11" s="124"/>
      <c r="F11" s="124"/>
      <c r="G11" s="124"/>
      <c r="H11" s="124"/>
      <c r="I11" s="124"/>
    </row>
    <row r="12" spans="1:9" ht="13.15" x14ac:dyDescent="0.25">
      <c r="A12" s="124"/>
      <c r="B12" s="124"/>
      <c r="C12" s="124"/>
      <c r="D12" s="124"/>
      <c r="E12" s="124"/>
      <c r="F12" s="124"/>
      <c r="G12" s="124"/>
      <c r="H12" s="124"/>
      <c r="I12" s="124"/>
    </row>
    <row r="13" spans="1:9" ht="13.15" x14ac:dyDescent="0.25">
      <c r="A13" s="124"/>
      <c r="B13" s="124"/>
      <c r="C13" s="124"/>
      <c r="D13" s="124"/>
      <c r="E13" s="124"/>
      <c r="F13" s="124"/>
      <c r="G13" s="124"/>
      <c r="H13" s="124"/>
      <c r="I13" s="124"/>
    </row>
    <row r="14" spans="1:9" ht="13.15" x14ac:dyDescent="0.25">
      <c r="A14" s="124"/>
      <c r="B14" s="124"/>
      <c r="C14" s="124"/>
      <c r="D14" s="124"/>
      <c r="E14" s="124"/>
      <c r="F14" s="124"/>
      <c r="G14" s="124"/>
      <c r="H14" s="124"/>
      <c r="I14" s="124"/>
    </row>
    <row r="15" spans="1:9" ht="22.5" customHeight="1" x14ac:dyDescent="0.25">
      <c r="A15" s="124"/>
      <c r="B15" s="124"/>
      <c r="C15" s="124"/>
      <c r="D15" s="124"/>
      <c r="E15" s="124"/>
      <c r="F15" s="124"/>
      <c r="G15" s="124"/>
      <c r="H15" s="124"/>
      <c r="I15" s="124"/>
    </row>
    <row r="16" spans="1:9" s="126" customFormat="1" ht="18" x14ac:dyDescent="0.25">
      <c r="A16" s="153" t="s">
        <v>1348</v>
      </c>
      <c r="B16" s="153"/>
      <c r="C16" s="153"/>
      <c r="D16" s="153"/>
      <c r="E16" s="153"/>
      <c r="F16" s="153"/>
      <c r="G16" s="153"/>
      <c r="H16" s="153"/>
      <c r="I16" s="153"/>
    </row>
    <row r="17" spans="1:11" ht="13.15" x14ac:dyDescent="0.25">
      <c r="A17" s="127"/>
      <c r="B17" s="127"/>
      <c r="C17" s="127"/>
      <c r="D17" s="127"/>
      <c r="E17" s="127"/>
      <c r="F17" s="127"/>
      <c r="G17" s="127"/>
      <c r="H17" s="127"/>
      <c r="I17" s="127"/>
    </row>
    <row r="18" spans="1:11" s="126" customFormat="1" ht="17.45" x14ac:dyDescent="0.3">
      <c r="A18" s="153" t="s">
        <v>1349</v>
      </c>
      <c r="B18" s="153"/>
      <c r="C18" s="153"/>
      <c r="D18" s="153"/>
      <c r="E18" s="153"/>
      <c r="F18" s="153"/>
      <c r="G18" s="153"/>
      <c r="H18" s="153"/>
      <c r="I18" s="153"/>
    </row>
    <row r="19" spans="1:11" ht="13.15" x14ac:dyDescent="0.25">
      <c r="A19" s="127"/>
      <c r="B19" s="127"/>
      <c r="C19" s="127"/>
      <c r="D19" s="127"/>
      <c r="E19" s="127"/>
      <c r="F19" s="127"/>
      <c r="G19" s="127"/>
      <c r="H19" s="127"/>
      <c r="I19" s="127"/>
    </row>
    <row r="20" spans="1:11" ht="13.15" x14ac:dyDescent="0.25">
      <c r="A20" s="128"/>
      <c r="B20" s="128"/>
      <c r="C20" s="128"/>
      <c r="D20" s="128"/>
      <c r="E20" s="128"/>
      <c r="F20" s="128"/>
      <c r="G20" s="128"/>
      <c r="H20" s="128"/>
      <c r="I20" s="128"/>
    </row>
    <row r="21" spans="1:11" ht="13.15" x14ac:dyDescent="0.25">
      <c r="A21" s="128"/>
      <c r="B21" s="128"/>
      <c r="C21" s="128"/>
      <c r="D21" s="128"/>
      <c r="E21" s="128"/>
      <c r="F21" s="128"/>
      <c r="G21" s="128"/>
      <c r="H21" s="128"/>
      <c r="I21" s="128"/>
    </row>
    <row r="22" spans="1:11" s="130" customFormat="1" ht="13.5" hidden="1" customHeight="1" x14ac:dyDescent="0.25">
      <c r="A22" s="129"/>
      <c r="B22" s="129"/>
      <c r="C22" s="129"/>
      <c r="D22" s="129"/>
      <c r="E22" s="129"/>
      <c r="F22" s="129"/>
      <c r="G22" s="129"/>
      <c r="H22" s="129"/>
      <c r="I22" s="129"/>
    </row>
    <row r="23" spans="1:11" s="130" customFormat="1" ht="12" hidden="1" customHeight="1" x14ac:dyDescent="0.25">
      <c r="A23" s="129"/>
      <c r="B23" s="129"/>
      <c r="C23" s="129"/>
      <c r="D23" s="129"/>
      <c r="E23" s="129"/>
      <c r="F23" s="129"/>
      <c r="G23" s="129"/>
      <c r="H23" s="129"/>
      <c r="I23" s="129"/>
    </row>
    <row r="24" spans="1:11" s="130" customFormat="1" ht="12" hidden="1" customHeight="1" x14ac:dyDescent="0.25">
      <c r="A24" s="129"/>
      <c r="B24" s="129"/>
      <c r="C24" s="129"/>
      <c r="D24" s="129"/>
      <c r="E24" s="129"/>
      <c r="F24" s="129"/>
      <c r="G24" s="129"/>
      <c r="H24" s="129"/>
      <c r="I24" s="129"/>
    </row>
    <row r="25" spans="1:11" s="130" customFormat="1" ht="12" hidden="1" customHeight="1" x14ac:dyDescent="0.25">
      <c r="A25" s="154"/>
      <c r="B25" s="154"/>
      <c r="C25" s="154"/>
      <c r="D25" s="154"/>
      <c r="E25" s="154"/>
      <c r="F25" s="154"/>
      <c r="G25" s="154"/>
      <c r="H25" s="154"/>
      <c r="I25" s="154"/>
    </row>
    <row r="26" spans="1:11" s="130" customFormat="1" ht="12" hidden="1" customHeight="1" x14ac:dyDescent="0.25">
      <c r="A26" s="131"/>
      <c r="B26" s="131"/>
      <c r="C26" s="131"/>
      <c r="D26" s="131"/>
      <c r="E26" s="131"/>
      <c r="F26" s="131"/>
      <c r="G26" s="131"/>
      <c r="H26" s="131"/>
      <c r="I26" s="131"/>
    </row>
    <row r="27" spans="1:11" s="130" customFormat="1" ht="12" hidden="1" customHeight="1" x14ac:dyDescent="0.25">
      <c r="A27" s="131"/>
      <c r="B27" s="131"/>
      <c r="C27" s="131"/>
      <c r="D27" s="131"/>
      <c r="E27" s="131"/>
      <c r="F27" s="131"/>
      <c r="G27" s="131"/>
      <c r="H27" s="131"/>
      <c r="I27" s="131"/>
    </row>
    <row r="28" spans="1:11" s="130" customFormat="1" ht="12" customHeight="1" x14ac:dyDescent="0.25">
      <c r="A28" s="131"/>
      <c r="B28" s="131"/>
      <c r="C28" s="131"/>
      <c r="D28" s="131"/>
      <c r="E28" s="131"/>
      <c r="F28" s="131"/>
      <c r="G28" s="131"/>
      <c r="H28" s="131"/>
      <c r="I28" s="131"/>
    </row>
    <row r="29" spans="1:11" s="130" customFormat="1" ht="11.25" customHeight="1" x14ac:dyDescent="0.25">
      <c r="A29" s="132"/>
      <c r="B29" s="133"/>
      <c r="C29" s="133"/>
      <c r="D29" s="133"/>
      <c r="E29" s="133"/>
      <c r="F29" s="133"/>
      <c r="G29" s="133"/>
      <c r="H29" s="133"/>
      <c r="I29" s="133"/>
    </row>
    <row r="30" spans="1:11" s="130" customFormat="1" ht="13.15" x14ac:dyDescent="0.25">
      <c r="A30" s="134"/>
      <c r="B30" s="134"/>
      <c r="C30" s="134"/>
      <c r="D30" s="134"/>
      <c r="E30" s="134"/>
      <c r="F30" s="134"/>
      <c r="G30" s="134"/>
      <c r="H30" s="134"/>
      <c r="I30" s="134"/>
    </row>
    <row r="31" spans="1:11" s="130" customFormat="1" ht="13.15" x14ac:dyDescent="0.25">
      <c r="A31" s="129"/>
      <c r="B31" s="132"/>
      <c r="C31" s="132"/>
      <c r="D31" s="132"/>
      <c r="E31" s="132"/>
      <c r="F31" s="132"/>
      <c r="G31" s="132"/>
      <c r="H31" s="132"/>
      <c r="I31" s="132"/>
    </row>
    <row r="32" spans="1:11" s="130" customFormat="1" ht="13.15" x14ac:dyDescent="0.25">
      <c r="A32" s="134"/>
      <c r="B32" s="134"/>
      <c r="C32" s="134"/>
      <c r="D32" s="134"/>
      <c r="E32" s="134"/>
      <c r="F32" s="134"/>
      <c r="G32" s="134"/>
      <c r="H32" s="134"/>
      <c r="I32" s="134"/>
      <c r="J32" s="135"/>
      <c r="K32" s="135"/>
    </row>
    <row r="33" spans="1:11" ht="15" customHeight="1" x14ac:dyDescent="0.2">
      <c r="A33" s="151" t="s">
        <v>1350</v>
      </c>
      <c r="B33" s="151"/>
      <c r="C33" s="151"/>
      <c r="D33" s="151"/>
      <c r="E33" s="151"/>
      <c r="F33" s="151"/>
      <c r="G33" s="151"/>
      <c r="H33" s="151"/>
      <c r="I33" s="151"/>
    </row>
    <row r="34" spans="1:11" ht="14.45" x14ac:dyDescent="0.3">
      <c r="A34" s="136"/>
      <c r="B34" s="136"/>
      <c r="C34" s="136"/>
      <c r="D34" s="136"/>
      <c r="E34" s="136"/>
      <c r="F34" s="136"/>
      <c r="G34" s="136"/>
      <c r="H34" s="136"/>
      <c r="I34" s="136"/>
      <c r="J34" s="137"/>
      <c r="K34" s="137"/>
    </row>
    <row r="35" spans="1:11" x14ac:dyDescent="0.2">
      <c r="A35" s="151" t="s">
        <v>1351</v>
      </c>
      <c r="B35" s="151"/>
      <c r="C35" s="151"/>
      <c r="D35" s="151"/>
      <c r="E35" s="151"/>
      <c r="F35" s="151"/>
      <c r="G35" s="151"/>
      <c r="H35" s="151"/>
      <c r="I35" s="151"/>
    </row>
    <row r="36" spans="1:11" ht="14.45" x14ac:dyDescent="0.3">
      <c r="A36" s="136"/>
      <c r="B36" s="136"/>
      <c r="C36" s="136"/>
      <c r="D36" s="136"/>
      <c r="E36" s="136"/>
      <c r="F36" s="136"/>
      <c r="G36" s="136"/>
      <c r="H36" s="136"/>
      <c r="I36" s="136"/>
    </row>
    <row r="37" spans="1:11" ht="32.450000000000003" customHeight="1" x14ac:dyDescent="0.2">
      <c r="A37" s="155" t="s">
        <v>1352</v>
      </c>
      <c r="B37" s="155"/>
      <c r="C37" s="155"/>
      <c r="D37" s="155"/>
      <c r="E37" s="155"/>
      <c r="F37" s="155"/>
      <c r="G37" s="155"/>
      <c r="H37" s="155"/>
      <c r="I37" s="155"/>
    </row>
    <row r="38" spans="1:11" ht="14.45" x14ac:dyDescent="0.3">
      <c r="A38" s="138"/>
      <c r="B38" s="138"/>
      <c r="C38" s="138"/>
      <c r="D38" s="138"/>
      <c r="E38" s="138"/>
      <c r="F38" s="138"/>
      <c r="G38" s="138"/>
      <c r="H38" s="138"/>
      <c r="I38" s="138"/>
    </row>
    <row r="39" spans="1:11" x14ac:dyDescent="0.2">
      <c r="A39" s="151" t="s">
        <v>1353</v>
      </c>
      <c r="B39" s="151"/>
      <c r="C39" s="151"/>
      <c r="D39" s="151"/>
      <c r="E39" s="151"/>
      <c r="F39" s="151"/>
      <c r="G39" s="151"/>
      <c r="H39" s="151"/>
      <c r="I39" s="151"/>
    </row>
    <row r="40" spans="1:11" ht="15" x14ac:dyDescent="0.25">
      <c r="A40" s="138"/>
      <c r="B40" s="138"/>
      <c r="C40" s="138"/>
      <c r="D40" s="138"/>
      <c r="E40" s="138"/>
      <c r="F40" s="138"/>
      <c r="G40" s="138"/>
      <c r="H40" s="138"/>
      <c r="I40" s="138"/>
    </row>
    <row r="41" spans="1:11" ht="15" x14ac:dyDescent="0.25">
      <c r="A41" s="138"/>
      <c r="B41" s="138"/>
      <c r="C41" s="138"/>
      <c r="D41" s="138"/>
      <c r="E41" s="138"/>
      <c r="F41" s="138"/>
      <c r="G41" s="138"/>
      <c r="H41" s="138"/>
      <c r="I41" s="138"/>
    </row>
    <row r="42" spans="1:11" ht="48.75" customHeight="1" x14ac:dyDescent="0.25">
      <c r="A42" s="152" t="s">
        <v>1354</v>
      </c>
      <c r="B42" s="152"/>
      <c r="C42" s="152"/>
      <c r="D42" s="152"/>
      <c r="E42" s="152"/>
      <c r="F42" s="152"/>
      <c r="G42" s="152"/>
      <c r="H42" s="152"/>
      <c r="I42" s="152"/>
    </row>
  </sheetData>
  <mergeCells count="8">
    <mergeCell ref="A39:I39"/>
    <mergeCell ref="A42:I42"/>
    <mergeCell ref="A16:I16"/>
    <mergeCell ref="A18:I18"/>
    <mergeCell ref="A25:I25"/>
    <mergeCell ref="A33:I33"/>
    <mergeCell ref="A35:I35"/>
    <mergeCell ref="A37:I37"/>
  </mergeCells>
  <pageMargins left="0.51181102362204722" right="0.31496062992125984" top="0.78740157480314965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abSelected="1" topLeftCell="A16" workbookViewId="0">
      <selection activeCell="F19" sqref="F19"/>
    </sheetView>
  </sheetViews>
  <sheetFormatPr defaultRowHeight="15" x14ac:dyDescent="0.25"/>
  <cols>
    <col min="1" max="1" width="48.140625" customWidth="1"/>
    <col min="2" max="2" width="22.140625" customWidth="1"/>
    <col min="3" max="3" width="18.140625" customWidth="1"/>
    <col min="4" max="4" width="19" customWidth="1"/>
    <col min="5" max="5" width="13.140625" customWidth="1"/>
    <col min="6" max="6" width="3.140625" hidden="1" customWidth="1"/>
    <col min="7" max="7" width="1.7109375" hidden="1" customWidth="1"/>
    <col min="8" max="8" width="4.5703125" hidden="1" customWidth="1"/>
    <col min="9" max="9" width="3.5703125" hidden="1" customWidth="1"/>
    <col min="10" max="10" width="10.42578125" hidden="1" customWidth="1"/>
    <col min="11" max="11" width="11.140625" hidden="1" customWidth="1"/>
    <col min="12" max="12" width="10.7109375" hidden="1" customWidth="1"/>
    <col min="13" max="13" width="9.140625" hidden="1" customWidth="1"/>
    <col min="14" max="16" width="8.85546875" hidden="1" customWidth="1"/>
    <col min="17" max="17" width="7.42578125" hidden="1" customWidth="1"/>
    <col min="18" max="19" width="8.85546875" hidden="1" customWidth="1"/>
    <col min="20" max="20" width="7.42578125" hidden="1" customWidth="1"/>
    <col min="21" max="21" width="6.42578125" hidden="1" customWidth="1"/>
    <col min="22" max="22" width="9.140625" hidden="1" customWidth="1"/>
    <col min="23" max="23" width="8.5703125" hidden="1" customWidth="1"/>
    <col min="24" max="24" width="0" hidden="1" customWidth="1"/>
  </cols>
  <sheetData>
    <row r="1" spans="1:23" ht="15.75" x14ac:dyDescent="0.25">
      <c r="A1" s="142" t="s">
        <v>318</v>
      </c>
      <c r="B1" s="142"/>
      <c r="C1" s="139"/>
    </row>
    <row r="2" spans="1:23" x14ac:dyDescent="0.25">
      <c r="A2" s="143" t="s">
        <v>0</v>
      </c>
      <c r="B2" s="143"/>
      <c r="J2" t="s">
        <v>1</v>
      </c>
      <c r="K2" s="1" t="s">
        <v>2</v>
      </c>
      <c r="L2" s="1" t="s">
        <v>3</v>
      </c>
      <c r="M2" s="1" t="s">
        <v>4</v>
      </c>
      <c r="N2" s="1" t="s">
        <v>5</v>
      </c>
      <c r="O2" s="1" t="s">
        <v>6</v>
      </c>
      <c r="P2" s="1" t="s">
        <v>58</v>
      </c>
      <c r="Q2" s="1" t="s">
        <v>7</v>
      </c>
      <c r="R2" s="1" t="s">
        <v>8</v>
      </c>
      <c r="S2" s="1" t="s">
        <v>9</v>
      </c>
      <c r="T2" s="1" t="s">
        <v>10</v>
      </c>
      <c r="U2" s="1" t="s">
        <v>11</v>
      </c>
      <c r="V2" s="1" t="s">
        <v>12</v>
      </c>
      <c r="W2" s="1" t="s">
        <v>13</v>
      </c>
    </row>
    <row r="3" spans="1:23" x14ac:dyDescent="0.25">
      <c r="A3" s="2" t="s">
        <v>14</v>
      </c>
      <c r="B3" s="40">
        <f>J3</f>
        <v>122491500</v>
      </c>
      <c r="C3" s="4"/>
      <c r="D3" s="4"/>
      <c r="E3" s="4"/>
      <c r="I3" s="5">
        <v>1</v>
      </c>
      <c r="J3" s="29">
        <f>SUM(K3:W3)</f>
        <v>122491500</v>
      </c>
      <c r="K3" s="41"/>
      <c r="L3" s="7">
        <v>122455000</v>
      </c>
      <c r="M3" s="28"/>
      <c r="N3" s="28"/>
      <c r="O3" s="28"/>
      <c r="P3" s="28"/>
      <c r="Q3" s="28"/>
      <c r="R3" s="7">
        <v>26500</v>
      </c>
      <c r="S3" s="7"/>
      <c r="T3" s="7"/>
      <c r="U3" s="7">
        <v>10000</v>
      </c>
      <c r="V3" s="29"/>
      <c r="W3" s="29"/>
    </row>
    <row r="4" spans="1:23" x14ac:dyDescent="0.25">
      <c r="A4" s="2" t="s">
        <v>15</v>
      </c>
      <c r="B4" s="3">
        <f>J4</f>
        <v>13547600</v>
      </c>
      <c r="C4" s="4"/>
      <c r="D4" s="4"/>
      <c r="E4" s="4"/>
      <c r="I4" s="5">
        <v>2</v>
      </c>
      <c r="J4" s="29">
        <f>SUM(K4:W4)</f>
        <v>13547600</v>
      </c>
      <c r="K4" s="30">
        <v>380000</v>
      </c>
      <c r="L4" s="7">
        <v>175500</v>
      </c>
      <c r="M4" s="28"/>
      <c r="N4" s="7">
        <v>1650300</v>
      </c>
      <c r="O4" s="7">
        <v>7569000</v>
      </c>
      <c r="P4" s="7">
        <v>750000</v>
      </c>
      <c r="Q4" s="7">
        <v>252000</v>
      </c>
      <c r="R4" s="7">
        <v>80300</v>
      </c>
      <c r="S4" s="7">
        <v>1896000</v>
      </c>
      <c r="T4" s="7">
        <v>775000</v>
      </c>
      <c r="U4" s="7">
        <v>18000</v>
      </c>
      <c r="V4" s="6">
        <v>1000</v>
      </c>
      <c r="W4" s="6">
        <v>500</v>
      </c>
    </row>
    <row r="5" spans="1:23" x14ac:dyDescent="0.25">
      <c r="A5" s="2" t="s">
        <v>16</v>
      </c>
      <c r="B5" s="3">
        <f>J5</f>
        <v>6600000</v>
      </c>
      <c r="C5" s="4"/>
      <c r="D5" s="4"/>
      <c r="E5" s="4"/>
      <c r="I5" s="5">
        <v>3</v>
      </c>
      <c r="J5" s="29">
        <f>SUM(K5:W5)</f>
        <v>6600000</v>
      </c>
      <c r="K5" s="41"/>
      <c r="L5" s="7"/>
      <c r="M5" s="28"/>
      <c r="N5" s="28"/>
      <c r="O5" s="28"/>
      <c r="P5" s="7">
        <v>6600000</v>
      </c>
      <c r="Q5" s="7"/>
      <c r="R5" s="7"/>
      <c r="S5" s="7"/>
      <c r="T5" s="7"/>
      <c r="U5" s="7"/>
      <c r="V5" s="6"/>
      <c r="W5" s="6"/>
    </row>
    <row r="6" spans="1:23" x14ac:dyDescent="0.25">
      <c r="A6" s="2" t="s">
        <v>17</v>
      </c>
      <c r="B6" s="25">
        <f>J6</f>
        <v>6566500</v>
      </c>
      <c r="C6" s="4"/>
      <c r="D6" s="4"/>
      <c r="E6" s="4"/>
      <c r="I6" s="5">
        <v>4</v>
      </c>
      <c r="J6" s="29">
        <f>SUM(K6:W6)</f>
        <v>6566500</v>
      </c>
      <c r="K6" s="41"/>
      <c r="L6" s="7">
        <v>500000</v>
      </c>
      <c r="M6" s="7">
        <v>400000</v>
      </c>
      <c r="N6" s="28"/>
      <c r="O6" s="28"/>
      <c r="P6" s="28"/>
      <c r="Q6" s="7">
        <v>8500</v>
      </c>
      <c r="R6" s="7">
        <v>5000000</v>
      </c>
      <c r="S6" s="7">
        <v>10000</v>
      </c>
      <c r="T6" s="7"/>
      <c r="U6" s="28"/>
      <c r="V6" s="6">
        <v>200000</v>
      </c>
      <c r="W6" s="6">
        <v>448000</v>
      </c>
    </row>
    <row r="7" spans="1:23" ht="21" customHeight="1" x14ac:dyDescent="0.25">
      <c r="A7" s="8" t="s">
        <v>18</v>
      </c>
      <c r="B7" s="26">
        <f>SUM(B3:B6)</f>
        <v>149205600</v>
      </c>
      <c r="C7" s="4"/>
      <c r="D7" s="4"/>
      <c r="E7" s="4"/>
      <c r="J7" s="29">
        <f>SUM(K7:W7)</f>
        <v>149205600</v>
      </c>
      <c r="K7" s="30">
        <f>SUM(K3:K6)</f>
        <v>380000</v>
      </c>
      <c r="L7" s="7">
        <f>SUM(L3:L6)</f>
        <v>123130500</v>
      </c>
      <c r="M7" s="7">
        <f t="shared" ref="M7:U7" si="0">SUM(M3:M6)</f>
        <v>400000</v>
      </c>
      <c r="N7" s="7">
        <f t="shared" si="0"/>
        <v>1650300</v>
      </c>
      <c r="O7" s="7">
        <f t="shared" si="0"/>
        <v>7569000</v>
      </c>
      <c r="P7" s="7">
        <f t="shared" si="0"/>
        <v>7350000</v>
      </c>
      <c r="Q7" s="7">
        <f t="shared" si="0"/>
        <v>260500</v>
      </c>
      <c r="R7" s="7">
        <f t="shared" si="0"/>
        <v>5106800</v>
      </c>
      <c r="S7" s="7">
        <f t="shared" si="0"/>
        <v>1906000</v>
      </c>
      <c r="T7" s="7">
        <f t="shared" si="0"/>
        <v>775000</v>
      </c>
      <c r="U7" s="7">
        <f t="shared" si="0"/>
        <v>28000</v>
      </c>
      <c r="V7" s="7">
        <f>SUM(V3:V6)</f>
        <v>201000</v>
      </c>
      <c r="W7" s="7">
        <f>SUM(W2:W6)</f>
        <v>448500</v>
      </c>
    </row>
    <row r="8" spans="1:23" ht="14.45" x14ac:dyDescent="0.3">
      <c r="A8" s="4"/>
      <c r="B8" s="4"/>
      <c r="C8" s="4"/>
      <c r="D8" s="4"/>
      <c r="E8" s="4"/>
      <c r="U8" s="6"/>
    </row>
    <row r="9" spans="1:23" ht="14.45" x14ac:dyDescent="0.3">
      <c r="A9" s="4"/>
      <c r="B9" s="4"/>
      <c r="C9" s="4"/>
      <c r="D9" s="4"/>
      <c r="E9" s="4"/>
    </row>
    <row r="10" spans="1:23" ht="27" customHeight="1" x14ac:dyDescent="0.25">
      <c r="A10" s="144" t="s">
        <v>19</v>
      </c>
      <c r="B10" s="144"/>
      <c r="C10" s="144"/>
      <c r="D10" s="144"/>
      <c r="E10" s="4"/>
    </row>
    <row r="11" spans="1:23" ht="30" x14ac:dyDescent="0.25">
      <c r="A11" s="145"/>
      <c r="B11" s="146"/>
      <c r="C11" s="9" t="s">
        <v>20</v>
      </c>
      <c r="D11" s="9" t="s">
        <v>21</v>
      </c>
      <c r="E11" s="4"/>
    </row>
    <row r="12" spans="1:23" x14ac:dyDescent="0.25">
      <c r="A12" s="2" t="s">
        <v>22</v>
      </c>
      <c r="B12" s="3">
        <f>C12+D12</f>
        <v>13734000</v>
      </c>
      <c r="C12" s="10">
        <v>12284000</v>
      </c>
      <c r="D12" s="10">
        <f>1250000+200000</f>
        <v>1450000</v>
      </c>
      <c r="E12" s="4"/>
    </row>
    <row r="13" spans="1:23" x14ac:dyDescent="0.25">
      <c r="A13" s="2" t="s">
        <v>23</v>
      </c>
      <c r="B13" s="3">
        <f t="shared" ref="B13:B24" si="1">C13+D13</f>
        <v>11881000</v>
      </c>
      <c r="C13" s="10">
        <v>11881000</v>
      </c>
      <c r="D13" s="10">
        <v>0</v>
      </c>
      <c r="E13" s="4"/>
    </row>
    <row r="14" spans="1:23" x14ac:dyDescent="0.25">
      <c r="A14" s="10" t="s">
        <v>24</v>
      </c>
      <c r="B14" s="3">
        <f t="shared" si="1"/>
        <v>50126000</v>
      </c>
      <c r="C14" s="10">
        <v>35000</v>
      </c>
      <c r="D14" s="10">
        <v>50091000</v>
      </c>
      <c r="E14" s="4"/>
    </row>
    <row r="15" spans="1:23" x14ac:dyDescent="0.25">
      <c r="A15" s="2" t="s">
        <v>25</v>
      </c>
      <c r="B15" s="3">
        <f t="shared" si="1"/>
        <v>71819000</v>
      </c>
      <c r="C15" s="10">
        <v>70999000</v>
      </c>
      <c r="D15" s="10">
        <v>820000</v>
      </c>
      <c r="E15" s="4"/>
    </row>
    <row r="16" spans="1:23" x14ac:dyDescent="0.25">
      <c r="A16" s="2" t="s">
        <v>26</v>
      </c>
      <c r="B16" s="3">
        <f t="shared" si="1"/>
        <v>3016000</v>
      </c>
      <c r="C16" s="10">
        <v>3016000</v>
      </c>
      <c r="D16" s="10">
        <v>0</v>
      </c>
      <c r="E16" s="4"/>
    </row>
    <row r="17" spans="1:5" x14ac:dyDescent="0.25">
      <c r="A17" s="2" t="s">
        <v>27</v>
      </c>
      <c r="B17" s="3">
        <f t="shared" si="1"/>
        <v>864000</v>
      </c>
      <c r="C17" s="10">
        <v>738000</v>
      </c>
      <c r="D17" s="10">
        <v>126000</v>
      </c>
      <c r="E17" s="4"/>
    </row>
    <row r="18" spans="1:5" x14ac:dyDescent="0.25">
      <c r="A18" s="2" t="s">
        <v>28</v>
      </c>
      <c r="B18" s="3">
        <f>C18+D18</f>
        <v>10463000</v>
      </c>
      <c r="C18" s="10">
        <v>9713000</v>
      </c>
      <c r="D18" s="10">
        <v>750000</v>
      </c>
      <c r="E18" s="4"/>
    </row>
    <row r="19" spans="1:5" x14ac:dyDescent="0.25">
      <c r="A19" s="2" t="s">
        <v>29</v>
      </c>
      <c r="B19" s="3">
        <f t="shared" si="1"/>
        <v>4867000</v>
      </c>
      <c r="C19" s="10">
        <v>4867000</v>
      </c>
      <c r="D19" s="10">
        <v>0</v>
      </c>
      <c r="E19" s="4"/>
    </row>
    <row r="20" spans="1:5" x14ac:dyDescent="0.25">
      <c r="A20" s="2" t="s">
        <v>57</v>
      </c>
      <c r="B20" s="3">
        <f t="shared" si="1"/>
        <v>15108000</v>
      </c>
      <c r="C20" s="10">
        <v>15108000</v>
      </c>
      <c r="D20" s="10">
        <v>0</v>
      </c>
      <c r="E20" s="4"/>
    </row>
    <row r="21" spans="1:5" ht="14.45" x14ac:dyDescent="0.3">
      <c r="A21" s="2" t="s">
        <v>30</v>
      </c>
      <c r="B21" s="3">
        <f t="shared" si="1"/>
        <v>7370500</v>
      </c>
      <c r="C21" s="10">
        <v>7370500</v>
      </c>
      <c r="D21" s="10">
        <v>0</v>
      </c>
      <c r="E21" s="4"/>
    </row>
    <row r="22" spans="1:5" x14ac:dyDescent="0.25">
      <c r="A22" s="10" t="s">
        <v>31</v>
      </c>
      <c r="B22" s="3">
        <f t="shared" si="1"/>
        <v>201000</v>
      </c>
      <c r="C22" s="10">
        <v>201000</v>
      </c>
      <c r="D22" s="10">
        <v>0</v>
      </c>
      <c r="E22" s="4"/>
    </row>
    <row r="23" spans="1:5" x14ac:dyDescent="0.25">
      <c r="A23" s="10" t="s">
        <v>59</v>
      </c>
      <c r="B23" s="3">
        <f t="shared" si="1"/>
        <v>448500</v>
      </c>
      <c r="C23" s="10">
        <v>448500</v>
      </c>
      <c r="D23" s="10">
        <v>0</v>
      </c>
      <c r="E23" s="4"/>
    </row>
    <row r="24" spans="1:5" x14ac:dyDescent="0.25">
      <c r="A24" s="2" t="s">
        <v>33</v>
      </c>
      <c r="B24" s="3">
        <f t="shared" si="1"/>
        <v>3079000</v>
      </c>
      <c r="C24" s="10">
        <v>3079000</v>
      </c>
      <c r="D24" s="10">
        <v>0</v>
      </c>
      <c r="E24" s="4"/>
    </row>
    <row r="25" spans="1:5" ht="18.75" customHeight="1" x14ac:dyDescent="0.25">
      <c r="A25" s="8" t="s">
        <v>34</v>
      </c>
      <c r="B25" s="32">
        <f>SUM(B12:B24)</f>
        <v>192977000</v>
      </c>
      <c r="C25" s="10">
        <f>SUM(C12:C24)</f>
        <v>139740000</v>
      </c>
      <c r="D25" s="10">
        <f>SUM(D12:D24)</f>
        <v>53237000</v>
      </c>
      <c r="E25" s="4"/>
    </row>
    <row r="26" spans="1:5" ht="14.45" x14ac:dyDescent="0.3">
      <c r="A26" s="4"/>
      <c r="B26" s="4"/>
      <c r="C26" s="4"/>
      <c r="D26" s="4"/>
      <c r="E26" s="4"/>
    </row>
    <row r="27" spans="1:5" ht="24" customHeight="1" x14ac:dyDescent="0.25">
      <c r="A27" s="8" t="s">
        <v>35</v>
      </c>
      <c r="B27" s="32">
        <f>B7-B25</f>
        <v>-43771400</v>
      </c>
      <c r="C27" s="4"/>
      <c r="D27" s="4"/>
      <c r="E27" s="4"/>
    </row>
    <row r="28" spans="1:5" s="13" customFormat="1" ht="14.45" x14ac:dyDescent="0.3">
      <c r="A28" s="11"/>
      <c r="B28" s="11"/>
      <c r="C28" s="12"/>
      <c r="D28" s="12"/>
      <c r="E28" s="12"/>
    </row>
    <row r="29" spans="1:5" s="13" customFormat="1" ht="14.45" x14ac:dyDescent="0.3">
      <c r="A29" s="11"/>
      <c r="B29" s="11"/>
      <c r="C29" s="12"/>
      <c r="D29" s="12"/>
      <c r="E29" s="12"/>
    </row>
    <row r="30" spans="1:5" ht="19.5" customHeight="1" x14ac:dyDescent="0.25">
      <c r="A30" s="147" t="s">
        <v>36</v>
      </c>
      <c r="B30" s="148"/>
      <c r="C30" s="149"/>
      <c r="D30" s="4"/>
      <c r="E30" s="4"/>
    </row>
    <row r="31" spans="1:5" x14ac:dyDescent="0.25">
      <c r="A31" s="36"/>
      <c r="B31" s="36" t="s">
        <v>37</v>
      </c>
      <c r="C31" s="36" t="s">
        <v>38</v>
      </c>
      <c r="D31" s="4"/>
      <c r="E31" s="4"/>
    </row>
    <row r="32" spans="1:5" x14ac:dyDescent="0.25">
      <c r="A32" s="2" t="s">
        <v>39</v>
      </c>
      <c r="B32" s="10">
        <v>0</v>
      </c>
      <c r="C32" s="10"/>
      <c r="D32" s="28"/>
      <c r="E32" s="28"/>
    </row>
    <row r="33" spans="1:5" ht="56.25" customHeight="1" x14ac:dyDescent="0.25">
      <c r="A33" s="37" t="s">
        <v>40</v>
      </c>
      <c r="B33" s="38">
        <v>0</v>
      </c>
      <c r="C33" s="39">
        <v>10000000</v>
      </c>
      <c r="D33" s="28"/>
      <c r="E33" s="28"/>
    </row>
    <row r="34" spans="1:5" x14ac:dyDescent="0.25">
      <c r="A34" s="92" t="s">
        <v>41</v>
      </c>
      <c r="B34" s="10">
        <v>53771400</v>
      </c>
      <c r="C34" s="10"/>
      <c r="D34" s="28"/>
      <c r="E34" s="28"/>
    </row>
    <row r="35" spans="1:5" ht="15.75" x14ac:dyDescent="0.25">
      <c r="A35" s="17" t="s">
        <v>42</v>
      </c>
      <c r="B35" s="3">
        <f>SUM(B32:B34)</f>
        <v>53771400</v>
      </c>
      <c r="C35" s="33">
        <f>SUM(C32:C34)</f>
        <v>10000000</v>
      </c>
      <c r="D35" s="34" t="s">
        <v>43</v>
      </c>
      <c r="E35" s="35">
        <f>B35-C35</f>
        <v>43771400</v>
      </c>
    </row>
    <row r="36" spans="1:5" x14ac:dyDescent="0.25">
      <c r="A36" s="4"/>
      <c r="B36" s="4"/>
      <c r="C36" s="4"/>
      <c r="D36" s="4"/>
      <c r="E36" s="4"/>
    </row>
    <row r="37" spans="1:5" x14ac:dyDescent="0.25">
      <c r="A37" s="4"/>
      <c r="B37" s="4"/>
      <c r="C37" s="4"/>
      <c r="D37" s="4"/>
      <c r="E37" s="4"/>
    </row>
    <row r="38" spans="1:5" ht="24" customHeight="1" x14ac:dyDescent="0.3">
      <c r="A38" s="18" t="s">
        <v>44</v>
      </c>
      <c r="B38" s="19">
        <f>B27+E35</f>
        <v>0</v>
      </c>
      <c r="C38" s="4"/>
      <c r="D38" s="4"/>
      <c r="E38" s="4"/>
    </row>
    <row r="39" spans="1:5" x14ac:dyDescent="0.25">
      <c r="A39" s="4"/>
      <c r="B39" s="4"/>
      <c r="C39" s="4"/>
      <c r="D39" s="4"/>
      <c r="E39" s="4"/>
    </row>
    <row r="43" spans="1:5" ht="15.75" x14ac:dyDescent="0.25">
      <c r="A43" s="8" t="s">
        <v>45</v>
      </c>
      <c r="B43" s="8" t="s">
        <v>46</v>
      </c>
      <c r="C43" s="8" t="s">
        <v>47</v>
      </c>
      <c r="D43" s="8" t="s">
        <v>48</v>
      </c>
    </row>
    <row r="44" spans="1:5" x14ac:dyDescent="0.25">
      <c r="A44" s="20" t="s">
        <v>49</v>
      </c>
      <c r="B44" s="10">
        <v>3895500</v>
      </c>
      <c r="C44" s="10">
        <v>3503000</v>
      </c>
      <c r="D44" s="10">
        <f>B44-C44</f>
        <v>392500</v>
      </c>
    </row>
    <row r="45" spans="1:5" x14ac:dyDescent="0.25">
      <c r="A45" s="20" t="s">
        <v>50</v>
      </c>
      <c r="B45" s="10">
        <v>20660000</v>
      </c>
      <c r="C45" s="10">
        <v>20160500</v>
      </c>
      <c r="D45" s="10">
        <f>B45-C45</f>
        <v>499500</v>
      </c>
    </row>
    <row r="46" spans="1:5" x14ac:dyDescent="0.25">
      <c r="A46" s="21" t="s">
        <v>51</v>
      </c>
      <c r="B46" s="3">
        <f>SUM(B44:B45)</f>
        <v>24555500</v>
      </c>
      <c r="C46" s="3">
        <f>SUM(C44:C45)</f>
        <v>23663500</v>
      </c>
      <c r="D46" s="3">
        <f>SUM(D44:D45)</f>
        <v>892000</v>
      </c>
    </row>
    <row r="51" spans="1:3" ht="24.75" customHeight="1" x14ac:dyDescent="0.3">
      <c r="A51" s="150" t="s">
        <v>52</v>
      </c>
      <c r="B51" s="150"/>
      <c r="C51" s="150"/>
    </row>
    <row r="52" spans="1:3" ht="22.5" customHeight="1" x14ac:dyDescent="0.25">
      <c r="A52" s="22" t="s">
        <v>53</v>
      </c>
      <c r="B52" s="141">
        <f>B7+B35+B46</f>
        <v>227532500</v>
      </c>
      <c r="C52" s="141"/>
    </row>
    <row r="53" spans="1:3" ht="22.5" customHeight="1" x14ac:dyDescent="0.25">
      <c r="A53" s="22" t="s">
        <v>54</v>
      </c>
      <c r="B53" s="141">
        <f>B25+C35+C46</f>
        <v>226640500</v>
      </c>
      <c r="C53" s="141"/>
    </row>
    <row r="54" spans="1:3" x14ac:dyDescent="0.25">
      <c r="A54" s="23" t="s">
        <v>55</v>
      </c>
      <c r="B54" s="24">
        <f>B52-B53</f>
        <v>892000</v>
      </c>
    </row>
  </sheetData>
  <mergeCells count="8">
    <mergeCell ref="B52:C52"/>
    <mergeCell ref="B53:C53"/>
    <mergeCell ref="A1:B1"/>
    <mergeCell ref="A2:B2"/>
    <mergeCell ref="A10:D10"/>
    <mergeCell ref="A11:B11"/>
    <mergeCell ref="A30:C30"/>
    <mergeCell ref="A51:C51"/>
  </mergeCells>
  <pageMargins left="0.11811023622047245" right="0.11811023622047245" top="0.39370078740157483" bottom="0.3937007874015748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F19" sqref="F19"/>
    </sheetView>
  </sheetViews>
  <sheetFormatPr defaultColWidth="8.85546875" defaultRowHeight="15" x14ac:dyDescent="0.25"/>
  <cols>
    <col min="1" max="1" width="10.28515625" style="42" bestFit="1" customWidth="1"/>
    <col min="2" max="2" width="7.85546875" style="42" bestFit="1" customWidth="1"/>
    <col min="3" max="3" width="8.140625" style="42" bestFit="1" customWidth="1"/>
    <col min="4" max="4" width="7.5703125" style="42" bestFit="1" customWidth="1"/>
    <col min="5" max="5" width="16.28515625" style="43" bestFit="1" customWidth="1"/>
    <col min="6" max="6" width="39" style="42" bestFit="1" customWidth="1"/>
    <col min="7" max="7" width="26.7109375" style="42" customWidth="1"/>
    <col min="8" max="16384" width="8.85546875" style="42"/>
  </cols>
  <sheetData>
    <row r="1" spans="1:6" x14ac:dyDescent="0.25">
      <c r="A1" s="156" t="s">
        <v>60</v>
      </c>
      <c r="B1" s="156"/>
      <c r="C1" s="156"/>
      <c r="D1" s="156"/>
      <c r="E1" s="156"/>
      <c r="F1" s="156"/>
    </row>
    <row r="2" spans="1:6" x14ac:dyDescent="0.25">
      <c r="A2" s="156" t="s">
        <v>22</v>
      </c>
      <c r="B2" s="156"/>
      <c r="C2" s="156"/>
      <c r="D2" s="156"/>
      <c r="E2" s="156"/>
      <c r="F2" s="156"/>
    </row>
    <row r="3" spans="1:6" x14ac:dyDescent="0.25">
      <c r="A3" s="156" t="s">
        <v>61</v>
      </c>
      <c r="B3" s="156"/>
      <c r="C3" s="156"/>
      <c r="D3" s="156"/>
      <c r="E3" s="156"/>
      <c r="F3" s="156"/>
    </row>
    <row r="4" spans="1:6" ht="14.45" x14ac:dyDescent="0.3">
      <c r="F4" s="44"/>
    </row>
    <row r="5" spans="1:6" s="48" customFormat="1" ht="30" x14ac:dyDescent="0.25">
      <c r="A5" s="45" t="s">
        <v>62</v>
      </c>
      <c r="B5" s="45" t="s">
        <v>63</v>
      </c>
      <c r="C5" s="45" t="s">
        <v>64</v>
      </c>
      <c r="D5" s="45" t="s">
        <v>65</v>
      </c>
      <c r="E5" s="46" t="s">
        <v>66</v>
      </c>
      <c r="F5" s="47" t="s">
        <v>67</v>
      </c>
    </row>
    <row r="6" spans="1:6" x14ac:dyDescent="0.25">
      <c r="A6" s="49" t="s">
        <v>68</v>
      </c>
      <c r="B6" s="49" t="s">
        <v>69</v>
      </c>
      <c r="C6" s="49" t="s">
        <v>70</v>
      </c>
      <c r="D6" s="49" t="s">
        <v>71</v>
      </c>
      <c r="E6" s="97">
        <v>380000</v>
      </c>
      <c r="F6" s="49" t="s">
        <v>72</v>
      </c>
    </row>
    <row r="7" spans="1:6" ht="14.45" x14ac:dyDescent="0.3">
      <c r="A7" s="49"/>
      <c r="B7" s="49"/>
      <c r="C7" s="49"/>
      <c r="D7" s="49"/>
      <c r="E7" s="51"/>
      <c r="F7" s="49"/>
    </row>
    <row r="8" spans="1:6" s="53" customFormat="1" ht="14.45" x14ac:dyDescent="0.3">
      <c r="A8" s="52"/>
      <c r="B8" s="52"/>
      <c r="C8" s="52"/>
      <c r="D8" s="52"/>
      <c r="E8" s="101">
        <f>SUM(E6:E7)</f>
        <v>380000</v>
      </c>
      <c r="F8" s="52" t="s">
        <v>1</v>
      </c>
    </row>
    <row r="9" spans="1:6" s="53" customFormat="1" ht="14.45" x14ac:dyDescent="0.3">
      <c r="E9" s="54"/>
    </row>
    <row r="11" spans="1:6" s="48" customFormat="1" ht="30" x14ac:dyDescent="0.25">
      <c r="A11" s="45" t="s">
        <v>62</v>
      </c>
      <c r="B11" s="45" t="s">
        <v>63</v>
      </c>
      <c r="C11" s="45" t="s">
        <v>64</v>
      </c>
      <c r="D11" s="45" t="s">
        <v>65</v>
      </c>
      <c r="E11" s="46" t="s">
        <v>66</v>
      </c>
      <c r="F11" s="47" t="s">
        <v>73</v>
      </c>
    </row>
    <row r="12" spans="1:6" s="94" customFormat="1" x14ac:dyDescent="0.25">
      <c r="A12" s="93" t="s">
        <v>74</v>
      </c>
      <c r="B12" s="93" t="s">
        <v>69</v>
      </c>
      <c r="C12" s="93" t="s">
        <v>75</v>
      </c>
      <c r="D12" s="93" t="s">
        <v>701</v>
      </c>
      <c r="E12" s="140">
        <f>E13+E14+E15</f>
        <v>792000</v>
      </c>
      <c r="F12" s="95" t="s">
        <v>1343</v>
      </c>
    </row>
    <row r="13" spans="1:6" ht="14.45" hidden="1" x14ac:dyDescent="0.3">
      <c r="A13" s="49" t="s">
        <v>74</v>
      </c>
      <c r="B13" s="49" t="s">
        <v>69</v>
      </c>
      <c r="C13" s="49" t="s">
        <v>75</v>
      </c>
      <c r="D13" s="49" t="s">
        <v>76</v>
      </c>
      <c r="E13" s="50">
        <v>750000</v>
      </c>
      <c r="F13" s="49" t="s">
        <v>77</v>
      </c>
    </row>
    <row r="14" spans="1:6" ht="14.45" hidden="1" x14ac:dyDescent="0.3">
      <c r="A14" s="49" t="s">
        <v>74</v>
      </c>
      <c r="B14" s="49" t="s">
        <v>69</v>
      </c>
      <c r="C14" s="49" t="s">
        <v>75</v>
      </c>
      <c r="D14" s="49" t="s">
        <v>78</v>
      </c>
      <c r="E14" s="50">
        <v>2000</v>
      </c>
      <c r="F14" s="49" t="s">
        <v>79</v>
      </c>
    </row>
    <row r="15" spans="1:6" ht="14.45" hidden="1" x14ac:dyDescent="0.3">
      <c r="A15" s="49" t="s">
        <v>74</v>
      </c>
      <c r="B15" s="49" t="s">
        <v>69</v>
      </c>
      <c r="C15" s="49" t="s">
        <v>75</v>
      </c>
      <c r="D15" s="49" t="s">
        <v>80</v>
      </c>
      <c r="E15" s="50">
        <v>40000</v>
      </c>
      <c r="F15" s="49" t="s">
        <v>81</v>
      </c>
    </row>
    <row r="16" spans="1:6" x14ac:dyDescent="0.25">
      <c r="A16" s="62" t="s">
        <v>82</v>
      </c>
      <c r="B16" s="62" t="s">
        <v>69</v>
      </c>
      <c r="C16" s="62" t="s">
        <v>83</v>
      </c>
      <c r="D16" s="62" t="s">
        <v>701</v>
      </c>
      <c r="E16" s="97">
        <f>E17+E18</f>
        <v>90000</v>
      </c>
      <c r="F16" s="96" t="s">
        <v>1175</v>
      </c>
    </row>
    <row r="17" spans="1:6" ht="14.45" hidden="1" x14ac:dyDescent="0.3">
      <c r="A17" s="49" t="s">
        <v>82</v>
      </c>
      <c r="B17" s="49" t="s">
        <v>69</v>
      </c>
      <c r="C17" s="49" t="s">
        <v>83</v>
      </c>
      <c r="D17" s="49" t="s">
        <v>84</v>
      </c>
      <c r="E17" s="50">
        <v>75000</v>
      </c>
      <c r="F17" s="49" t="s">
        <v>85</v>
      </c>
    </row>
    <row r="18" spans="1:6" ht="14.45" hidden="1" x14ac:dyDescent="0.3">
      <c r="A18" s="49" t="s">
        <v>82</v>
      </c>
      <c r="B18" s="49" t="s">
        <v>69</v>
      </c>
      <c r="C18" s="49" t="s">
        <v>83</v>
      </c>
      <c r="D18" s="49" t="s">
        <v>86</v>
      </c>
      <c r="E18" s="50">
        <v>15000</v>
      </c>
      <c r="F18" s="49" t="s">
        <v>87</v>
      </c>
    </row>
    <row r="19" spans="1:6" x14ac:dyDescent="0.25">
      <c r="A19" s="62" t="s">
        <v>88</v>
      </c>
      <c r="B19" s="62" t="s">
        <v>69</v>
      </c>
      <c r="C19" s="62" t="s">
        <v>70</v>
      </c>
      <c r="D19" s="62" t="s">
        <v>701</v>
      </c>
      <c r="E19" s="97">
        <f>E20+E21+E22+E23</f>
        <v>3442000</v>
      </c>
      <c r="F19" s="49" t="s">
        <v>1311</v>
      </c>
    </row>
    <row r="20" spans="1:6" ht="14.45" hidden="1" x14ac:dyDescent="0.3">
      <c r="A20" s="49" t="s">
        <v>88</v>
      </c>
      <c r="B20" s="49" t="s">
        <v>69</v>
      </c>
      <c r="C20" s="49" t="s">
        <v>70</v>
      </c>
      <c r="D20" s="49" t="s">
        <v>89</v>
      </c>
      <c r="E20" s="50">
        <v>2600000</v>
      </c>
      <c r="F20" s="49" t="s">
        <v>90</v>
      </c>
    </row>
    <row r="21" spans="1:6" ht="14.45" hidden="1" x14ac:dyDescent="0.3">
      <c r="A21" s="49" t="s">
        <v>88</v>
      </c>
      <c r="B21" s="49" t="s">
        <v>69</v>
      </c>
      <c r="C21" s="49" t="s">
        <v>70</v>
      </c>
      <c r="D21" s="49" t="s">
        <v>91</v>
      </c>
      <c r="E21" s="50">
        <v>10000</v>
      </c>
      <c r="F21" s="49" t="s">
        <v>92</v>
      </c>
    </row>
    <row r="22" spans="1:6" ht="14.45" hidden="1" x14ac:dyDescent="0.3">
      <c r="A22" s="49" t="s">
        <v>88</v>
      </c>
      <c r="B22" s="49" t="s">
        <v>69</v>
      </c>
      <c r="C22" s="49" t="s">
        <v>70</v>
      </c>
      <c r="D22" s="49" t="s">
        <v>93</v>
      </c>
      <c r="E22" s="50">
        <v>612000</v>
      </c>
      <c r="F22" s="49" t="s">
        <v>94</v>
      </c>
    </row>
    <row r="23" spans="1:6" ht="14.45" hidden="1" x14ac:dyDescent="0.3">
      <c r="A23" s="49" t="s">
        <v>88</v>
      </c>
      <c r="B23" s="49" t="s">
        <v>69</v>
      </c>
      <c r="C23" s="49" t="s">
        <v>70</v>
      </c>
      <c r="D23" s="49" t="s">
        <v>95</v>
      </c>
      <c r="E23" s="50">
        <v>220000</v>
      </c>
      <c r="F23" s="49" t="s">
        <v>96</v>
      </c>
    </row>
    <row r="24" spans="1:6" x14ac:dyDescent="0.25">
      <c r="A24" s="49" t="s">
        <v>88</v>
      </c>
      <c r="B24" s="49" t="s">
        <v>69</v>
      </c>
      <c r="C24" s="49" t="s">
        <v>70</v>
      </c>
      <c r="D24" s="49" t="s">
        <v>97</v>
      </c>
      <c r="E24" s="97">
        <v>120000</v>
      </c>
      <c r="F24" s="55" t="s">
        <v>98</v>
      </c>
    </row>
    <row r="25" spans="1:6" ht="14.45" x14ac:dyDescent="0.3">
      <c r="A25" s="49" t="s">
        <v>88</v>
      </c>
      <c r="B25" s="49" t="s">
        <v>69</v>
      </c>
      <c r="C25" s="49" t="s">
        <v>99</v>
      </c>
      <c r="D25" s="49" t="s">
        <v>100</v>
      </c>
      <c r="E25" s="97">
        <v>33000</v>
      </c>
      <c r="F25" s="49" t="s">
        <v>101</v>
      </c>
    </row>
    <row r="26" spans="1:6" x14ac:dyDescent="0.25">
      <c r="A26" s="49" t="s">
        <v>88</v>
      </c>
      <c r="B26" s="49" t="s">
        <v>69</v>
      </c>
      <c r="C26" s="49" t="s">
        <v>70</v>
      </c>
      <c r="D26" s="49" t="s">
        <v>102</v>
      </c>
      <c r="E26" s="97">
        <v>17000</v>
      </c>
      <c r="F26" s="49" t="s">
        <v>103</v>
      </c>
    </row>
    <row r="27" spans="1:6" x14ac:dyDescent="0.25">
      <c r="A27" s="62" t="s">
        <v>1313</v>
      </c>
      <c r="B27" s="49" t="s">
        <v>69</v>
      </c>
      <c r="C27" s="62">
        <v>6171</v>
      </c>
      <c r="D27" s="59">
        <v>5168</v>
      </c>
      <c r="E27" s="98">
        <v>200000</v>
      </c>
      <c r="F27" s="61" t="s">
        <v>156</v>
      </c>
    </row>
    <row r="28" spans="1:6" x14ac:dyDescent="0.25">
      <c r="A28" s="62" t="s">
        <v>104</v>
      </c>
      <c r="B28" s="62" t="s">
        <v>69</v>
      </c>
      <c r="C28" s="62" t="s">
        <v>105</v>
      </c>
      <c r="D28" s="62" t="s">
        <v>701</v>
      </c>
      <c r="E28" s="97">
        <f>E29+E30+E31</f>
        <v>3886000</v>
      </c>
      <c r="F28" s="49" t="s">
        <v>1312</v>
      </c>
    </row>
    <row r="29" spans="1:6" ht="14.45" hidden="1" x14ac:dyDescent="0.3">
      <c r="A29" s="49" t="s">
        <v>104</v>
      </c>
      <c r="B29" s="49" t="s">
        <v>69</v>
      </c>
      <c r="C29" s="49" t="s">
        <v>105</v>
      </c>
      <c r="D29" s="49" t="s">
        <v>106</v>
      </c>
      <c r="E29" s="50">
        <v>2900000</v>
      </c>
      <c r="F29" s="49" t="s">
        <v>107</v>
      </c>
    </row>
    <row r="30" spans="1:6" ht="14.45" hidden="1" x14ac:dyDescent="0.3">
      <c r="A30" s="49" t="s">
        <v>104</v>
      </c>
      <c r="B30" s="49" t="s">
        <v>69</v>
      </c>
      <c r="C30" s="49" t="s">
        <v>105</v>
      </c>
      <c r="D30" s="49" t="s">
        <v>93</v>
      </c>
      <c r="E30" s="50">
        <v>725000</v>
      </c>
      <c r="F30" s="49" t="s">
        <v>108</v>
      </c>
    </row>
    <row r="31" spans="1:6" ht="14.45" hidden="1" x14ac:dyDescent="0.3">
      <c r="A31" s="49" t="s">
        <v>104</v>
      </c>
      <c r="B31" s="49" t="s">
        <v>69</v>
      </c>
      <c r="C31" s="49" t="s">
        <v>105</v>
      </c>
      <c r="D31" s="49" t="s">
        <v>95</v>
      </c>
      <c r="E31" s="50">
        <v>261000</v>
      </c>
      <c r="F31" s="49" t="s">
        <v>109</v>
      </c>
    </row>
    <row r="32" spans="1:6" x14ac:dyDescent="0.25">
      <c r="A32" s="49" t="s">
        <v>104</v>
      </c>
      <c r="B32" s="49" t="s">
        <v>69</v>
      </c>
      <c r="C32" s="49" t="s">
        <v>99</v>
      </c>
      <c r="D32" s="49" t="s">
        <v>100</v>
      </c>
      <c r="E32" s="97">
        <v>39000</v>
      </c>
      <c r="F32" s="49" t="s">
        <v>110</v>
      </c>
    </row>
    <row r="33" spans="1:6" x14ac:dyDescent="0.25">
      <c r="A33" s="62" t="s">
        <v>111</v>
      </c>
      <c r="B33" s="62" t="s">
        <v>69</v>
      </c>
      <c r="C33" s="62" t="s">
        <v>70</v>
      </c>
      <c r="D33" s="62" t="s">
        <v>701</v>
      </c>
      <c r="E33" s="97">
        <f>E34+E35</f>
        <v>235000</v>
      </c>
      <c r="F33" s="49" t="s">
        <v>1176</v>
      </c>
    </row>
    <row r="34" spans="1:6" ht="14.45" hidden="1" x14ac:dyDescent="0.3">
      <c r="A34" s="49" t="s">
        <v>111</v>
      </c>
      <c r="B34" s="49" t="s">
        <v>69</v>
      </c>
      <c r="C34" s="49" t="s">
        <v>70</v>
      </c>
      <c r="D34" s="49" t="s">
        <v>84</v>
      </c>
      <c r="E34" s="50">
        <v>200000</v>
      </c>
      <c r="F34" s="49" t="s">
        <v>112</v>
      </c>
    </row>
    <row r="35" spans="1:6" ht="14.45" hidden="1" x14ac:dyDescent="0.3">
      <c r="A35" s="49" t="s">
        <v>111</v>
      </c>
      <c r="B35" s="49" t="s">
        <v>69</v>
      </c>
      <c r="C35" s="49" t="s">
        <v>70</v>
      </c>
      <c r="D35" s="49" t="s">
        <v>86</v>
      </c>
      <c r="E35" s="50">
        <v>35000</v>
      </c>
      <c r="F35" s="49" t="s">
        <v>114</v>
      </c>
    </row>
    <row r="36" spans="1:6" x14ac:dyDescent="0.25">
      <c r="A36" s="49" t="s">
        <v>111</v>
      </c>
      <c r="B36" s="49" t="s">
        <v>69</v>
      </c>
      <c r="C36" s="49" t="s">
        <v>70</v>
      </c>
      <c r="D36" s="49" t="s">
        <v>97</v>
      </c>
      <c r="E36" s="97">
        <v>50000</v>
      </c>
      <c r="F36" s="49" t="s">
        <v>113</v>
      </c>
    </row>
    <row r="37" spans="1:6" x14ac:dyDescent="0.25">
      <c r="A37" s="62" t="s">
        <v>115</v>
      </c>
      <c r="B37" s="62" t="s">
        <v>69</v>
      </c>
      <c r="C37" s="62" t="s">
        <v>70</v>
      </c>
      <c r="D37" s="62" t="s">
        <v>701</v>
      </c>
      <c r="E37" s="97">
        <f>E38+E39+E40+E41</f>
        <v>50000</v>
      </c>
      <c r="F37" s="49" t="s">
        <v>1177</v>
      </c>
    </row>
    <row r="38" spans="1:6" ht="14.45" hidden="1" x14ac:dyDescent="0.3">
      <c r="A38" s="49" t="s">
        <v>115</v>
      </c>
      <c r="B38" s="49" t="s">
        <v>69</v>
      </c>
      <c r="C38" s="49" t="s">
        <v>70</v>
      </c>
      <c r="D38" s="49" t="s">
        <v>116</v>
      </c>
      <c r="E38" s="50">
        <v>5000</v>
      </c>
      <c r="F38" s="49" t="s">
        <v>117</v>
      </c>
    </row>
    <row r="39" spans="1:6" ht="14.45" hidden="1" x14ac:dyDescent="0.3">
      <c r="A39" s="49" t="s">
        <v>115</v>
      </c>
      <c r="B39" s="49" t="s">
        <v>69</v>
      </c>
      <c r="C39" s="49" t="s">
        <v>70</v>
      </c>
      <c r="D39" s="49" t="s">
        <v>97</v>
      </c>
      <c r="E39" s="50">
        <v>10000</v>
      </c>
      <c r="F39" s="49" t="s">
        <v>118</v>
      </c>
    </row>
    <row r="40" spans="1:6" ht="14.45" hidden="1" x14ac:dyDescent="0.3">
      <c r="A40" s="49" t="s">
        <v>115</v>
      </c>
      <c r="B40" s="49" t="s">
        <v>69</v>
      </c>
      <c r="C40" s="49" t="s">
        <v>70</v>
      </c>
      <c r="D40" s="49" t="s">
        <v>119</v>
      </c>
      <c r="E40" s="50">
        <v>30000</v>
      </c>
      <c r="F40" s="49" t="s">
        <v>120</v>
      </c>
    </row>
    <row r="41" spans="1:6" ht="14.45" hidden="1" x14ac:dyDescent="0.3">
      <c r="A41" s="49" t="s">
        <v>115</v>
      </c>
      <c r="B41" s="49" t="s">
        <v>69</v>
      </c>
      <c r="C41" s="49" t="s">
        <v>70</v>
      </c>
      <c r="D41" s="49" t="s">
        <v>121</v>
      </c>
      <c r="E41" s="50">
        <v>5000</v>
      </c>
      <c r="F41" s="49" t="s">
        <v>122</v>
      </c>
    </row>
    <row r="42" spans="1:6" x14ac:dyDescent="0.25">
      <c r="A42" s="49" t="s">
        <v>123</v>
      </c>
      <c r="B42" s="49" t="s">
        <v>69</v>
      </c>
      <c r="C42" s="49" t="s">
        <v>70</v>
      </c>
      <c r="D42" s="49" t="s">
        <v>124</v>
      </c>
      <c r="E42" s="97">
        <v>500000</v>
      </c>
      <c r="F42" s="49" t="s">
        <v>125</v>
      </c>
    </row>
    <row r="43" spans="1:6" x14ac:dyDescent="0.25">
      <c r="A43" s="62" t="s">
        <v>126</v>
      </c>
      <c r="B43" s="62" t="s">
        <v>69</v>
      </c>
      <c r="C43" s="62" t="s">
        <v>70</v>
      </c>
      <c r="D43" s="62" t="s">
        <v>701</v>
      </c>
      <c r="E43" s="97">
        <f>E44+E45+E46+E47+E48+E49+E50</f>
        <v>1820000</v>
      </c>
      <c r="F43" s="49" t="s">
        <v>1178</v>
      </c>
    </row>
    <row r="44" spans="1:6" ht="14.45" hidden="1" x14ac:dyDescent="0.3">
      <c r="A44" s="49" t="s">
        <v>126</v>
      </c>
      <c r="B44" s="49" t="s">
        <v>69</v>
      </c>
      <c r="C44" s="49" t="s">
        <v>70</v>
      </c>
      <c r="D44" s="49" t="s">
        <v>127</v>
      </c>
      <c r="E44" s="50">
        <v>350000</v>
      </c>
      <c r="F44" s="49" t="s">
        <v>128</v>
      </c>
    </row>
    <row r="45" spans="1:6" ht="14.45" hidden="1" x14ac:dyDescent="0.3">
      <c r="A45" s="49" t="s">
        <v>126</v>
      </c>
      <c r="B45" s="49" t="s">
        <v>69</v>
      </c>
      <c r="C45" s="49" t="s">
        <v>70</v>
      </c>
      <c r="D45" s="49" t="s">
        <v>116</v>
      </c>
      <c r="E45" s="50">
        <v>80000</v>
      </c>
      <c r="F45" s="49" t="s">
        <v>129</v>
      </c>
    </row>
    <row r="46" spans="1:6" ht="14.45" hidden="1" x14ac:dyDescent="0.3">
      <c r="A46" s="49" t="s">
        <v>126</v>
      </c>
      <c r="B46" s="49" t="s">
        <v>69</v>
      </c>
      <c r="C46" s="49" t="s">
        <v>70</v>
      </c>
      <c r="D46" s="49" t="s">
        <v>130</v>
      </c>
      <c r="E46" s="50">
        <v>350000</v>
      </c>
      <c r="F46" s="49" t="s">
        <v>131</v>
      </c>
    </row>
    <row r="47" spans="1:6" ht="14.45" hidden="1" x14ac:dyDescent="0.3">
      <c r="A47" s="49" t="s">
        <v>126</v>
      </c>
      <c r="B47" s="49" t="s">
        <v>69</v>
      </c>
      <c r="C47" s="49" t="s">
        <v>70</v>
      </c>
      <c r="D47" s="49" t="s">
        <v>132</v>
      </c>
      <c r="E47" s="50">
        <v>220000</v>
      </c>
      <c r="F47" s="55" t="s">
        <v>133</v>
      </c>
    </row>
    <row r="48" spans="1:6" ht="14.45" hidden="1" x14ac:dyDescent="0.3">
      <c r="A48" s="49" t="s">
        <v>126</v>
      </c>
      <c r="B48" s="49" t="s">
        <v>69</v>
      </c>
      <c r="C48" s="49" t="s">
        <v>70</v>
      </c>
      <c r="D48" s="49" t="s">
        <v>124</v>
      </c>
      <c r="E48" s="50">
        <v>700000</v>
      </c>
      <c r="F48" s="49" t="s">
        <v>134</v>
      </c>
    </row>
    <row r="49" spans="1:7" ht="14.45" hidden="1" x14ac:dyDescent="0.3">
      <c r="A49" s="49" t="s">
        <v>126</v>
      </c>
      <c r="B49" s="49" t="s">
        <v>69</v>
      </c>
      <c r="C49" s="49" t="s">
        <v>70</v>
      </c>
      <c r="D49" s="49" t="s">
        <v>97</v>
      </c>
      <c r="E49" s="50">
        <v>20000</v>
      </c>
      <c r="F49" s="49" t="s">
        <v>135</v>
      </c>
    </row>
    <row r="50" spans="1:7" ht="14.45" hidden="1" x14ac:dyDescent="0.3">
      <c r="A50" s="49" t="s">
        <v>126</v>
      </c>
      <c r="B50" s="49" t="s">
        <v>69</v>
      </c>
      <c r="C50" s="49" t="s">
        <v>70</v>
      </c>
      <c r="D50" s="49" t="s">
        <v>136</v>
      </c>
      <c r="E50" s="50">
        <v>100000</v>
      </c>
      <c r="F50" s="49" t="s">
        <v>137</v>
      </c>
    </row>
    <row r="51" spans="1:7" x14ac:dyDescent="0.25">
      <c r="A51" s="49" t="s">
        <v>138</v>
      </c>
      <c r="B51" s="49" t="s">
        <v>69</v>
      </c>
      <c r="C51" s="49" t="s">
        <v>70</v>
      </c>
      <c r="D51" s="49" t="s">
        <v>97</v>
      </c>
      <c r="E51" s="97">
        <v>20000</v>
      </c>
      <c r="F51" s="49" t="s">
        <v>139</v>
      </c>
    </row>
    <row r="52" spans="1:7" x14ac:dyDescent="0.25">
      <c r="A52" s="62" t="s">
        <v>141</v>
      </c>
      <c r="B52" s="62" t="s">
        <v>69</v>
      </c>
      <c r="C52" s="62" t="s">
        <v>70</v>
      </c>
      <c r="D52" s="62" t="s">
        <v>1180</v>
      </c>
      <c r="E52" s="97">
        <f>E53+E54</f>
        <v>1450000</v>
      </c>
      <c r="F52" s="49" t="s">
        <v>1179</v>
      </c>
    </row>
    <row r="53" spans="1:7" ht="14.45" hidden="1" x14ac:dyDescent="0.3">
      <c r="A53" s="49" t="s">
        <v>141</v>
      </c>
      <c r="B53" s="49" t="s">
        <v>69</v>
      </c>
      <c r="C53" s="49" t="s">
        <v>70</v>
      </c>
      <c r="D53" s="58" t="s">
        <v>142</v>
      </c>
      <c r="E53" s="50">
        <f>700000+300000+250000</f>
        <v>1250000</v>
      </c>
      <c r="F53" s="58" t="s">
        <v>143</v>
      </c>
      <c r="G53" s="56"/>
    </row>
    <row r="54" spans="1:7" ht="14.45" hidden="1" x14ac:dyDescent="0.3">
      <c r="A54" s="49" t="s">
        <v>141</v>
      </c>
      <c r="B54" s="49" t="s">
        <v>69</v>
      </c>
      <c r="C54" s="49" t="s">
        <v>70</v>
      </c>
      <c r="D54" s="58" t="s">
        <v>144</v>
      </c>
      <c r="E54" s="50">
        <v>200000</v>
      </c>
      <c r="F54" s="49" t="s">
        <v>145</v>
      </c>
    </row>
    <row r="55" spans="1:7" x14ac:dyDescent="0.25">
      <c r="A55" s="49" t="s">
        <v>146</v>
      </c>
      <c r="B55" s="49" t="s">
        <v>69</v>
      </c>
      <c r="C55" s="49" t="s">
        <v>70</v>
      </c>
      <c r="D55" s="49" t="s">
        <v>97</v>
      </c>
      <c r="E55" s="97">
        <v>950000</v>
      </c>
      <c r="F55" s="49" t="s">
        <v>147</v>
      </c>
    </row>
    <row r="56" spans="1:7" x14ac:dyDescent="0.25">
      <c r="A56" s="49" t="s">
        <v>148</v>
      </c>
      <c r="B56" s="49" t="s">
        <v>69</v>
      </c>
      <c r="C56" s="49" t="s">
        <v>149</v>
      </c>
      <c r="D56" s="49" t="s">
        <v>84</v>
      </c>
      <c r="E56" s="97">
        <v>20000</v>
      </c>
      <c r="F56" s="49" t="s">
        <v>150</v>
      </c>
    </row>
    <row r="57" spans="1:7" x14ac:dyDescent="0.25">
      <c r="A57" s="49" t="s">
        <v>151</v>
      </c>
      <c r="B57" s="49" t="s">
        <v>69</v>
      </c>
      <c r="C57" s="49" t="s">
        <v>105</v>
      </c>
      <c r="D57" s="49" t="s">
        <v>84</v>
      </c>
      <c r="E57" s="97">
        <v>10000</v>
      </c>
      <c r="F57" s="49" t="s">
        <v>152</v>
      </c>
    </row>
    <row r="58" spans="1:7" x14ac:dyDescent="0.25">
      <c r="A58" s="49" t="s">
        <v>153</v>
      </c>
      <c r="B58" s="49" t="s">
        <v>69</v>
      </c>
      <c r="C58" s="49" t="s">
        <v>105</v>
      </c>
      <c r="D58" s="49" t="s">
        <v>84</v>
      </c>
      <c r="E58" s="97">
        <v>10000</v>
      </c>
      <c r="F58" s="49" t="s">
        <v>155</v>
      </c>
    </row>
    <row r="59" spans="1:7" s="53" customFormat="1" x14ac:dyDescent="0.25">
      <c r="A59" s="52"/>
      <c r="B59" s="52"/>
      <c r="C59" s="52"/>
      <c r="D59" s="52"/>
      <c r="E59" s="101">
        <f>E12+E16+E19+E24+E25+E26+E28+E32+E33+E36+E37+E42+E43+E51+E52+E55+E56+E57+E58+E27</f>
        <v>13734000</v>
      </c>
      <c r="F59" s="52" t="s">
        <v>1</v>
      </c>
    </row>
    <row r="62" spans="1:7" x14ac:dyDescent="0.25">
      <c r="A62" s="57"/>
    </row>
  </sheetData>
  <mergeCells count="3">
    <mergeCell ref="A1:F1"/>
    <mergeCell ref="A2:F2"/>
    <mergeCell ref="A3:F3"/>
  </mergeCells>
  <pageMargins left="0.31496062992125984" right="0.31496062992125984" top="0.78740157480314965" bottom="0.78740157480314965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18" workbookViewId="0">
      <selection activeCell="F19" sqref="F19"/>
    </sheetView>
  </sheetViews>
  <sheetFormatPr defaultColWidth="8.85546875" defaultRowHeight="15" x14ac:dyDescent="0.25"/>
  <cols>
    <col min="1" max="1" width="11.140625" style="42" customWidth="1"/>
    <col min="2" max="2" width="8.42578125" style="42" customWidth="1"/>
    <col min="3" max="3" width="8.7109375" style="42" customWidth="1"/>
    <col min="4" max="4" width="8" style="42" customWidth="1"/>
    <col min="5" max="5" width="17.42578125" style="43" bestFit="1" customWidth="1"/>
    <col min="6" max="6" width="48.28515625" style="42" bestFit="1" customWidth="1"/>
    <col min="7" max="16384" width="8.85546875" style="42"/>
  </cols>
  <sheetData>
    <row r="1" spans="1:6" x14ac:dyDescent="0.25">
      <c r="A1" s="156" t="s">
        <v>60</v>
      </c>
      <c r="B1" s="156"/>
      <c r="C1" s="156"/>
      <c r="D1" s="156"/>
      <c r="E1" s="156"/>
      <c r="F1" s="156"/>
    </row>
    <row r="2" spans="1:6" x14ac:dyDescent="0.25">
      <c r="A2" s="156" t="s">
        <v>157</v>
      </c>
      <c r="B2" s="156"/>
      <c r="C2" s="156"/>
      <c r="D2" s="156"/>
      <c r="E2" s="156"/>
      <c r="F2" s="156"/>
    </row>
    <row r="3" spans="1:6" x14ac:dyDescent="0.25">
      <c r="A3" s="156" t="s">
        <v>61</v>
      </c>
      <c r="B3" s="156"/>
      <c r="C3" s="156"/>
      <c r="D3" s="156"/>
      <c r="E3" s="156"/>
      <c r="F3" s="156"/>
    </row>
    <row r="5" spans="1:6" s="48" customFormat="1" ht="30" x14ac:dyDescent="0.25">
      <c r="A5" s="45" t="s">
        <v>62</v>
      </c>
      <c r="B5" s="45" t="s">
        <v>63</v>
      </c>
      <c r="C5" s="45" t="s">
        <v>64</v>
      </c>
      <c r="D5" s="45" t="s">
        <v>65</v>
      </c>
      <c r="E5" s="63" t="s">
        <v>66</v>
      </c>
      <c r="F5" s="47" t="s">
        <v>67</v>
      </c>
    </row>
    <row r="6" spans="1:6" x14ac:dyDescent="0.25">
      <c r="A6" s="49" t="s">
        <v>158</v>
      </c>
      <c r="B6" s="49" t="s">
        <v>159</v>
      </c>
      <c r="C6" s="49" t="s">
        <v>160</v>
      </c>
      <c r="D6" s="49" t="s">
        <v>140</v>
      </c>
      <c r="E6" s="97">
        <v>15000</v>
      </c>
      <c r="F6" s="49" t="s">
        <v>161</v>
      </c>
    </row>
    <row r="7" spans="1:6" x14ac:dyDescent="0.25">
      <c r="A7" s="49" t="s">
        <v>162</v>
      </c>
      <c r="B7" s="49" t="s">
        <v>159</v>
      </c>
      <c r="C7" s="49" t="s">
        <v>160</v>
      </c>
      <c r="D7" s="49" t="s">
        <v>163</v>
      </c>
      <c r="E7" s="97">
        <v>26500000</v>
      </c>
      <c r="F7" s="49" t="s">
        <v>164</v>
      </c>
    </row>
    <row r="8" spans="1:6" x14ac:dyDescent="0.25">
      <c r="A8" s="49" t="s">
        <v>162</v>
      </c>
      <c r="B8" s="49" t="s">
        <v>159</v>
      </c>
      <c r="C8" s="49" t="s">
        <v>160</v>
      </c>
      <c r="D8" s="49" t="s">
        <v>165</v>
      </c>
      <c r="E8" s="97">
        <v>670000</v>
      </c>
      <c r="F8" s="49" t="s">
        <v>166</v>
      </c>
    </row>
    <row r="9" spans="1:6" x14ac:dyDescent="0.25">
      <c r="A9" s="49" t="s">
        <v>162</v>
      </c>
      <c r="B9" s="49" t="s">
        <v>159</v>
      </c>
      <c r="C9" s="49" t="s">
        <v>160</v>
      </c>
      <c r="D9" s="49" t="s">
        <v>167</v>
      </c>
      <c r="E9" s="97">
        <v>2070000</v>
      </c>
      <c r="F9" s="49" t="s">
        <v>168</v>
      </c>
    </row>
    <row r="10" spans="1:6" x14ac:dyDescent="0.25">
      <c r="A10" s="49" t="s">
        <v>162</v>
      </c>
      <c r="B10" s="49" t="s">
        <v>159</v>
      </c>
      <c r="C10" s="49" t="s">
        <v>160</v>
      </c>
      <c r="D10" s="49" t="s">
        <v>169</v>
      </c>
      <c r="E10" s="97">
        <v>23200000</v>
      </c>
      <c r="F10" s="49" t="s">
        <v>170</v>
      </c>
    </row>
    <row r="11" spans="1:6" x14ac:dyDescent="0.25">
      <c r="A11" s="49" t="s">
        <v>162</v>
      </c>
      <c r="B11" s="49" t="s">
        <v>159</v>
      </c>
      <c r="C11" s="49" t="s">
        <v>160</v>
      </c>
      <c r="D11" s="49" t="s">
        <v>171</v>
      </c>
      <c r="E11" s="97">
        <v>54400000</v>
      </c>
      <c r="F11" s="49" t="s">
        <v>172</v>
      </c>
    </row>
    <row r="12" spans="1:6" x14ac:dyDescent="0.25">
      <c r="A12" s="49" t="s">
        <v>162</v>
      </c>
      <c r="B12" s="49" t="s">
        <v>159</v>
      </c>
      <c r="C12" s="49" t="s">
        <v>160</v>
      </c>
      <c r="D12" s="49" t="s">
        <v>140</v>
      </c>
      <c r="E12" s="97">
        <v>450000</v>
      </c>
      <c r="F12" s="49" t="s">
        <v>173</v>
      </c>
    </row>
    <row r="13" spans="1:6" x14ac:dyDescent="0.25">
      <c r="A13" s="49" t="s">
        <v>162</v>
      </c>
      <c r="B13" s="49" t="s">
        <v>159</v>
      </c>
      <c r="C13" s="49" t="s">
        <v>160</v>
      </c>
      <c r="D13" s="49" t="s">
        <v>174</v>
      </c>
      <c r="E13" s="97">
        <v>200000</v>
      </c>
      <c r="F13" s="49" t="s">
        <v>175</v>
      </c>
    </row>
    <row r="14" spans="1:6" x14ac:dyDescent="0.25">
      <c r="A14" s="49" t="s">
        <v>162</v>
      </c>
      <c r="B14" s="49" t="s">
        <v>159</v>
      </c>
      <c r="C14" s="49" t="s">
        <v>160</v>
      </c>
      <c r="D14" s="49" t="s">
        <v>176</v>
      </c>
      <c r="E14" s="97">
        <v>150000</v>
      </c>
      <c r="F14" s="49" t="s">
        <v>177</v>
      </c>
    </row>
    <row r="15" spans="1:6" x14ac:dyDescent="0.25">
      <c r="A15" s="49" t="s">
        <v>162</v>
      </c>
      <c r="B15" s="49" t="s">
        <v>159</v>
      </c>
      <c r="C15" s="49" t="s">
        <v>160</v>
      </c>
      <c r="D15" s="49" t="s">
        <v>178</v>
      </c>
      <c r="E15" s="97">
        <v>9500000</v>
      </c>
      <c r="F15" s="49" t="s">
        <v>179</v>
      </c>
    </row>
    <row r="16" spans="1:6" x14ac:dyDescent="0.25">
      <c r="A16" s="49" t="s">
        <v>162</v>
      </c>
      <c r="B16" s="49" t="s">
        <v>159</v>
      </c>
      <c r="C16" s="49" t="s">
        <v>99</v>
      </c>
      <c r="D16" s="49" t="s">
        <v>184</v>
      </c>
      <c r="E16" s="97">
        <v>500000</v>
      </c>
      <c r="F16" s="49" t="s">
        <v>185</v>
      </c>
    </row>
    <row r="17" spans="1:6" x14ac:dyDescent="0.25">
      <c r="A17" s="49" t="s">
        <v>186</v>
      </c>
      <c r="B17" s="49" t="s">
        <v>159</v>
      </c>
      <c r="C17" s="49" t="s">
        <v>160</v>
      </c>
      <c r="D17" s="49" t="s">
        <v>187</v>
      </c>
      <c r="E17" s="97">
        <v>70000</v>
      </c>
      <c r="F17" s="49" t="s">
        <v>188</v>
      </c>
    </row>
    <row r="18" spans="1:6" x14ac:dyDescent="0.25">
      <c r="A18" s="62" t="s">
        <v>1184</v>
      </c>
      <c r="B18" s="62" t="s">
        <v>159</v>
      </c>
      <c r="C18" s="62" t="s">
        <v>180</v>
      </c>
      <c r="D18" s="62" t="s">
        <v>1183</v>
      </c>
      <c r="E18" s="97">
        <f>E19+E20+E21+E22+E23</f>
        <v>36500</v>
      </c>
      <c r="F18" s="49" t="s">
        <v>182</v>
      </c>
    </row>
    <row r="19" spans="1:6" ht="14.45" hidden="1" x14ac:dyDescent="0.3">
      <c r="A19" s="49" t="s">
        <v>162</v>
      </c>
      <c r="B19" s="49" t="s">
        <v>159</v>
      </c>
      <c r="C19" s="49" t="s">
        <v>180</v>
      </c>
      <c r="D19" s="49" t="s">
        <v>181</v>
      </c>
      <c r="E19" s="50">
        <v>5000</v>
      </c>
      <c r="F19" s="49" t="s">
        <v>182</v>
      </c>
    </row>
    <row r="20" spans="1:6" ht="14.45" hidden="1" x14ac:dyDescent="0.3">
      <c r="A20" s="49" t="s">
        <v>189</v>
      </c>
      <c r="B20" s="49" t="s">
        <v>159</v>
      </c>
      <c r="C20" s="49" t="s">
        <v>180</v>
      </c>
      <c r="D20" s="49" t="s">
        <v>181</v>
      </c>
      <c r="E20" s="50">
        <v>500</v>
      </c>
      <c r="F20" s="49" t="s">
        <v>182</v>
      </c>
    </row>
    <row r="21" spans="1:6" ht="14.45" hidden="1" x14ac:dyDescent="0.3">
      <c r="A21" s="49" t="s">
        <v>190</v>
      </c>
      <c r="B21" s="49" t="s">
        <v>159</v>
      </c>
      <c r="C21" s="49" t="s">
        <v>180</v>
      </c>
      <c r="D21" s="49" t="s">
        <v>181</v>
      </c>
      <c r="E21" s="50">
        <v>500</v>
      </c>
      <c r="F21" s="49" t="s">
        <v>191</v>
      </c>
    </row>
    <row r="22" spans="1:6" ht="14.45" hidden="1" x14ac:dyDescent="0.3">
      <c r="A22" s="49" t="s">
        <v>190</v>
      </c>
      <c r="B22" s="49" t="s">
        <v>159</v>
      </c>
      <c r="C22" s="49" t="s">
        <v>180</v>
      </c>
      <c r="D22" s="49" t="s">
        <v>192</v>
      </c>
      <c r="E22" s="50">
        <v>30000</v>
      </c>
      <c r="F22" s="49" t="s">
        <v>193</v>
      </c>
    </row>
    <row r="23" spans="1:6" ht="14.45" hidden="1" x14ac:dyDescent="0.3">
      <c r="A23" s="49" t="s">
        <v>200</v>
      </c>
      <c r="B23" s="49" t="s">
        <v>159</v>
      </c>
      <c r="C23" s="49" t="s">
        <v>180</v>
      </c>
      <c r="D23" s="49" t="s">
        <v>181</v>
      </c>
      <c r="E23" s="50">
        <v>500</v>
      </c>
      <c r="F23" s="49" t="s">
        <v>182</v>
      </c>
    </row>
    <row r="24" spans="1:6" x14ac:dyDescent="0.25">
      <c r="A24" s="49" t="s">
        <v>194</v>
      </c>
      <c r="B24" s="49" t="s">
        <v>159</v>
      </c>
      <c r="C24" s="49" t="s">
        <v>195</v>
      </c>
      <c r="D24" s="49" t="s">
        <v>183</v>
      </c>
      <c r="E24" s="97">
        <v>139000</v>
      </c>
      <c r="F24" s="49" t="s">
        <v>196</v>
      </c>
    </row>
    <row r="25" spans="1:6" x14ac:dyDescent="0.25">
      <c r="A25" s="49" t="s">
        <v>197</v>
      </c>
      <c r="B25" s="49" t="s">
        <v>159</v>
      </c>
      <c r="C25" s="49" t="s">
        <v>160</v>
      </c>
      <c r="D25" s="49" t="s">
        <v>198</v>
      </c>
      <c r="E25" s="97">
        <v>4500000</v>
      </c>
      <c r="F25" s="49" t="s">
        <v>199</v>
      </c>
    </row>
    <row r="26" spans="1:6" x14ac:dyDescent="0.25">
      <c r="A26" s="49" t="s">
        <v>201</v>
      </c>
      <c r="B26" s="49" t="s">
        <v>159</v>
      </c>
      <c r="C26" s="49" t="s">
        <v>160</v>
      </c>
      <c r="D26" s="49" t="s">
        <v>202</v>
      </c>
      <c r="E26" s="97">
        <v>350000</v>
      </c>
      <c r="F26" s="49" t="s">
        <v>203</v>
      </c>
    </row>
    <row r="27" spans="1:6" x14ac:dyDescent="0.25">
      <c r="A27" s="49" t="s">
        <v>204</v>
      </c>
      <c r="B27" s="49" t="s">
        <v>159</v>
      </c>
      <c r="C27" s="49" t="s">
        <v>160</v>
      </c>
      <c r="D27" s="49" t="s">
        <v>205</v>
      </c>
      <c r="E27" s="97">
        <v>300000</v>
      </c>
      <c r="F27" s="49" t="s">
        <v>206</v>
      </c>
    </row>
    <row r="28" spans="1:6" x14ac:dyDescent="0.25">
      <c r="A28" s="49" t="s">
        <v>207</v>
      </c>
      <c r="B28" s="49" t="s">
        <v>159</v>
      </c>
      <c r="C28" s="49" t="s">
        <v>160</v>
      </c>
      <c r="D28" s="49" t="s">
        <v>208</v>
      </c>
      <c r="E28" s="97">
        <v>80000</v>
      </c>
      <c r="F28" s="49" t="s">
        <v>209</v>
      </c>
    </row>
    <row r="29" spans="1:6" s="53" customFormat="1" ht="14.45" x14ac:dyDescent="0.3">
      <c r="A29" s="52"/>
      <c r="B29" s="52"/>
      <c r="C29" s="52"/>
      <c r="D29" s="52"/>
      <c r="E29" s="101">
        <f>SUM(E6:E18)+SUM(E24:E28)</f>
        <v>123130500</v>
      </c>
      <c r="F29" s="52" t="s">
        <v>1</v>
      </c>
    </row>
    <row r="30" spans="1:6" s="53" customFormat="1" ht="14.45" x14ac:dyDescent="0.3">
      <c r="E30" s="54"/>
    </row>
    <row r="31" spans="1:6" s="48" customFormat="1" ht="30" x14ac:dyDescent="0.25">
      <c r="A31" s="45" t="s">
        <v>62</v>
      </c>
      <c r="B31" s="45" t="s">
        <v>63</v>
      </c>
      <c r="C31" s="45" t="s">
        <v>64</v>
      </c>
      <c r="D31" s="45" t="s">
        <v>65</v>
      </c>
      <c r="E31" s="63" t="s">
        <v>66</v>
      </c>
      <c r="F31" s="47" t="s">
        <v>73</v>
      </c>
    </row>
    <row r="32" spans="1:6" s="94" customFormat="1" ht="14.45" x14ac:dyDescent="0.3">
      <c r="A32" s="93" t="s">
        <v>1182</v>
      </c>
      <c r="B32" s="93" t="s">
        <v>159</v>
      </c>
      <c r="C32" s="93" t="s">
        <v>180</v>
      </c>
      <c r="D32" s="93" t="s">
        <v>210</v>
      </c>
      <c r="E32" s="102">
        <f>E33+E34+E35</f>
        <v>121000</v>
      </c>
      <c r="F32" s="99" t="s">
        <v>211</v>
      </c>
    </row>
    <row r="33" spans="1:6" ht="14.45" hidden="1" x14ac:dyDescent="0.3">
      <c r="A33" s="49" t="s">
        <v>162</v>
      </c>
      <c r="B33" s="49" t="s">
        <v>159</v>
      </c>
      <c r="C33" s="49" t="s">
        <v>180</v>
      </c>
      <c r="D33" s="49" t="s">
        <v>210</v>
      </c>
      <c r="E33" s="50">
        <v>1000</v>
      </c>
      <c r="F33" s="49" t="s">
        <v>211</v>
      </c>
    </row>
    <row r="34" spans="1:6" ht="14.45" hidden="1" x14ac:dyDescent="0.3">
      <c r="A34" s="49" t="s">
        <v>189</v>
      </c>
      <c r="B34" s="49" t="s">
        <v>159</v>
      </c>
      <c r="C34" s="49" t="s">
        <v>180</v>
      </c>
      <c r="D34" s="49" t="s">
        <v>210</v>
      </c>
      <c r="E34" s="50">
        <v>100000</v>
      </c>
      <c r="F34" s="49" t="s">
        <v>234</v>
      </c>
    </row>
    <row r="35" spans="1:6" ht="14.45" hidden="1" x14ac:dyDescent="0.3">
      <c r="A35" s="49" t="s">
        <v>190</v>
      </c>
      <c r="B35" s="49" t="s">
        <v>159</v>
      </c>
      <c r="C35" s="49" t="s">
        <v>180</v>
      </c>
      <c r="D35" s="49" t="s">
        <v>210</v>
      </c>
      <c r="E35" s="50">
        <v>20000</v>
      </c>
      <c r="F35" s="49" t="s">
        <v>211</v>
      </c>
    </row>
    <row r="36" spans="1:6" x14ac:dyDescent="0.25">
      <c r="A36" s="49" t="s">
        <v>162</v>
      </c>
      <c r="B36" s="49" t="s">
        <v>159</v>
      </c>
      <c r="C36" s="49" t="s">
        <v>99</v>
      </c>
      <c r="D36" s="49" t="s">
        <v>213</v>
      </c>
      <c r="E36" s="97">
        <v>200000</v>
      </c>
      <c r="F36" s="49" t="s">
        <v>214</v>
      </c>
    </row>
    <row r="37" spans="1:6" x14ac:dyDescent="0.25">
      <c r="A37" s="49" t="s">
        <v>162</v>
      </c>
      <c r="B37" s="49" t="s">
        <v>159</v>
      </c>
      <c r="C37" s="49" t="s">
        <v>212</v>
      </c>
      <c r="D37" s="49" t="s">
        <v>80</v>
      </c>
      <c r="E37" s="97">
        <v>12000</v>
      </c>
      <c r="F37" s="49" t="s">
        <v>215</v>
      </c>
    </row>
    <row r="38" spans="1:6" x14ac:dyDescent="0.25">
      <c r="A38" s="62" t="s">
        <v>216</v>
      </c>
      <c r="B38" s="62" t="s">
        <v>159</v>
      </c>
      <c r="C38" s="62" t="s">
        <v>70</v>
      </c>
      <c r="D38" s="62" t="s">
        <v>701</v>
      </c>
      <c r="E38" s="97">
        <f>E39+E40+E41</f>
        <v>4704000</v>
      </c>
      <c r="F38" s="49" t="s">
        <v>1310</v>
      </c>
    </row>
    <row r="39" spans="1:6" ht="14.45" hidden="1" x14ac:dyDescent="0.3">
      <c r="A39" s="49" t="s">
        <v>216</v>
      </c>
      <c r="B39" s="49" t="s">
        <v>159</v>
      </c>
      <c r="C39" s="49" t="s">
        <v>70</v>
      </c>
      <c r="D39" s="49" t="s">
        <v>89</v>
      </c>
      <c r="E39" s="97">
        <v>3520000</v>
      </c>
      <c r="F39" s="49" t="s">
        <v>217</v>
      </c>
    </row>
    <row r="40" spans="1:6" ht="14.45" hidden="1" x14ac:dyDescent="0.3">
      <c r="A40" s="49" t="s">
        <v>216</v>
      </c>
      <c r="B40" s="49" t="s">
        <v>159</v>
      </c>
      <c r="C40" s="49" t="s">
        <v>70</v>
      </c>
      <c r="D40" s="49" t="s">
        <v>93</v>
      </c>
      <c r="E40" s="97">
        <v>844000</v>
      </c>
      <c r="F40" s="49" t="s">
        <v>218</v>
      </c>
    </row>
    <row r="41" spans="1:6" ht="14.45" hidden="1" x14ac:dyDescent="0.3">
      <c r="A41" s="49" t="s">
        <v>216</v>
      </c>
      <c r="B41" s="49" t="s">
        <v>159</v>
      </c>
      <c r="C41" s="49" t="s">
        <v>70</v>
      </c>
      <c r="D41" s="49" t="s">
        <v>95</v>
      </c>
      <c r="E41" s="97">
        <v>340000</v>
      </c>
      <c r="F41" s="49" t="s">
        <v>219</v>
      </c>
    </row>
    <row r="42" spans="1:6" ht="14.45" x14ac:dyDescent="0.3">
      <c r="A42" s="49" t="s">
        <v>216</v>
      </c>
      <c r="B42" s="49" t="s">
        <v>159</v>
      </c>
      <c r="C42" s="49" t="s">
        <v>99</v>
      </c>
      <c r="D42" s="49" t="s">
        <v>100</v>
      </c>
      <c r="E42" s="97">
        <v>47000</v>
      </c>
      <c r="F42" s="49" t="s">
        <v>220</v>
      </c>
    </row>
    <row r="43" spans="1:6" x14ac:dyDescent="0.25">
      <c r="A43" s="49" t="s">
        <v>216</v>
      </c>
      <c r="B43" s="49" t="s">
        <v>159</v>
      </c>
      <c r="C43" s="49" t="s">
        <v>70</v>
      </c>
      <c r="D43" s="49" t="s">
        <v>102</v>
      </c>
      <c r="E43" s="97">
        <v>25000</v>
      </c>
      <c r="F43" s="49" t="s">
        <v>221</v>
      </c>
    </row>
    <row r="44" spans="1:6" x14ac:dyDescent="0.25">
      <c r="A44" s="49" t="s">
        <v>222</v>
      </c>
      <c r="B44" s="49" t="s">
        <v>159</v>
      </c>
      <c r="C44" s="49" t="s">
        <v>75</v>
      </c>
      <c r="D44" s="49" t="s">
        <v>76</v>
      </c>
      <c r="E44" s="97">
        <v>40000</v>
      </c>
      <c r="F44" s="49" t="s">
        <v>223</v>
      </c>
    </row>
    <row r="45" spans="1:6" x14ac:dyDescent="0.25">
      <c r="A45" s="49" t="s">
        <v>224</v>
      </c>
      <c r="B45" s="49" t="s">
        <v>159</v>
      </c>
      <c r="C45" s="49" t="s">
        <v>212</v>
      </c>
      <c r="D45" s="49" t="s">
        <v>80</v>
      </c>
      <c r="E45" s="97">
        <v>2500000</v>
      </c>
      <c r="F45" s="49" t="s">
        <v>225</v>
      </c>
    </row>
    <row r="46" spans="1:6" x14ac:dyDescent="0.25">
      <c r="A46" s="49" t="s">
        <v>226</v>
      </c>
      <c r="B46" s="49" t="s">
        <v>159</v>
      </c>
      <c r="C46" s="49" t="s">
        <v>75</v>
      </c>
      <c r="D46" s="49" t="s">
        <v>76</v>
      </c>
      <c r="E46" s="97">
        <v>150000</v>
      </c>
      <c r="F46" s="49" t="s">
        <v>227</v>
      </c>
    </row>
    <row r="47" spans="1:6" x14ac:dyDescent="0.25">
      <c r="A47" s="49" t="s">
        <v>228</v>
      </c>
      <c r="B47" s="49" t="s">
        <v>159</v>
      </c>
      <c r="C47" s="49" t="s">
        <v>75</v>
      </c>
      <c r="D47" s="49" t="s">
        <v>230</v>
      </c>
      <c r="E47" s="97">
        <v>270000</v>
      </c>
      <c r="F47" s="49" t="s">
        <v>231</v>
      </c>
    </row>
    <row r="48" spans="1:6" x14ac:dyDescent="0.25">
      <c r="A48" s="49" t="s">
        <v>189</v>
      </c>
      <c r="B48" s="49" t="s">
        <v>159</v>
      </c>
      <c r="C48" s="49" t="s">
        <v>212</v>
      </c>
      <c r="D48" s="49" t="s">
        <v>232</v>
      </c>
      <c r="E48" s="97">
        <v>90000</v>
      </c>
      <c r="F48" s="49" t="s">
        <v>233</v>
      </c>
    </row>
    <row r="49" spans="1:6" x14ac:dyDescent="0.25">
      <c r="A49" s="49" t="s">
        <v>189</v>
      </c>
      <c r="B49" s="49" t="s">
        <v>159</v>
      </c>
      <c r="C49" s="49" t="s">
        <v>212</v>
      </c>
      <c r="D49" s="49" t="s">
        <v>235</v>
      </c>
      <c r="E49" s="97">
        <v>56000</v>
      </c>
      <c r="F49" s="49" t="s">
        <v>236</v>
      </c>
    </row>
    <row r="50" spans="1:6" x14ac:dyDescent="0.25">
      <c r="A50" s="49" t="s">
        <v>238</v>
      </c>
      <c r="B50" s="49" t="s">
        <v>159</v>
      </c>
      <c r="C50" s="49" t="s">
        <v>75</v>
      </c>
      <c r="D50" s="49" t="s">
        <v>230</v>
      </c>
      <c r="E50" s="97">
        <v>40000</v>
      </c>
      <c r="F50" s="49" t="s">
        <v>239</v>
      </c>
    </row>
    <row r="51" spans="1:6" x14ac:dyDescent="0.25">
      <c r="A51" s="49" t="s">
        <v>243</v>
      </c>
      <c r="B51" s="49" t="s">
        <v>159</v>
      </c>
      <c r="C51" s="49" t="s">
        <v>75</v>
      </c>
      <c r="D51" s="49" t="s">
        <v>230</v>
      </c>
      <c r="E51" s="97">
        <v>1100000</v>
      </c>
      <c r="F51" s="49" t="s">
        <v>244</v>
      </c>
    </row>
    <row r="52" spans="1:6" x14ac:dyDescent="0.25">
      <c r="A52" s="62" t="s">
        <v>1314</v>
      </c>
      <c r="B52" s="62" t="s">
        <v>159</v>
      </c>
      <c r="C52" s="62" t="s">
        <v>75</v>
      </c>
      <c r="D52" s="62" t="s">
        <v>1315</v>
      </c>
      <c r="E52" s="100">
        <v>100000</v>
      </c>
      <c r="F52" s="49" t="s">
        <v>1181</v>
      </c>
    </row>
    <row r="53" spans="1:6" x14ac:dyDescent="0.25">
      <c r="A53" s="49" t="s">
        <v>245</v>
      </c>
      <c r="B53" s="49" t="s">
        <v>159</v>
      </c>
      <c r="C53" s="49" t="s">
        <v>195</v>
      </c>
      <c r="D53" s="49" t="s">
        <v>210</v>
      </c>
      <c r="E53" s="97">
        <v>680000</v>
      </c>
      <c r="F53" s="49" t="s">
        <v>246</v>
      </c>
    </row>
    <row r="54" spans="1:6" x14ac:dyDescent="0.25">
      <c r="A54" s="49" t="s">
        <v>245</v>
      </c>
      <c r="B54" s="49" t="s">
        <v>159</v>
      </c>
      <c r="C54" s="49" t="s">
        <v>212</v>
      </c>
      <c r="D54" s="49" t="s">
        <v>210</v>
      </c>
      <c r="E54" s="97">
        <v>290000</v>
      </c>
      <c r="F54" s="49" t="s">
        <v>247</v>
      </c>
    </row>
    <row r="55" spans="1:6" x14ac:dyDescent="0.25">
      <c r="A55" s="49" t="s">
        <v>104</v>
      </c>
      <c r="B55" s="49" t="s">
        <v>159</v>
      </c>
      <c r="C55" s="49" t="s">
        <v>105</v>
      </c>
      <c r="D55" s="49" t="s">
        <v>210</v>
      </c>
      <c r="E55" s="97">
        <v>6000</v>
      </c>
      <c r="F55" s="49" t="s">
        <v>248</v>
      </c>
    </row>
    <row r="56" spans="1:6" x14ac:dyDescent="0.25">
      <c r="A56" s="49" t="s">
        <v>249</v>
      </c>
      <c r="B56" s="49" t="s">
        <v>159</v>
      </c>
      <c r="C56" s="49" t="s">
        <v>75</v>
      </c>
      <c r="D56" s="49" t="s">
        <v>237</v>
      </c>
      <c r="E56" s="97">
        <v>100000</v>
      </c>
      <c r="F56" s="49" t="s">
        <v>250</v>
      </c>
    </row>
    <row r="57" spans="1:6" x14ac:dyDescent="0.25">
      <c r="A57" s="49" t="s">
        <v>251</v>
      </c>
      <c r="B57" s="49" t="s">
        <v>159</v>
      </c>
      <c r="C57" s="49" t="s">
        <v>252</v>
      </c>
      <c r="D57" s="49" t="s">
        <v>80</v>
      </c>
      <c r="E57" s="97">
        <v>50000</v>
      </c>
      <c r="F57" s="49" t="s">
        <v>253</v>
      </c>
    </row>
    <row r="58" spans="1:6" x14ac:dyDescent="0.25">
      <c r="A58" s="49" t="s">
        <v>255</v>
      </c>
      <c r="B58" s="49" t="s">
        <v>159</v>
      </c>
      <c r="C58" s="49" t="s">
        <v>256</v>
      </c>
      <c r="D58" s="49" t="s">
        <v>257</v>
      </c>
      <c r="E58" s="97">
        <v>1300000</v>
      </c>
      <c r="F58" s="49" t="s">
        <v>258</v>
      </c>
    </row>
    <row r="59" spans="1:6" s="53" customFormat="1" x14ac:dyDescent="0.25">
      <c r="A59" s="52"/>
      <c r="B59" s="52"/>
      <c r="C59" s="52"/>
      <c r="D59" s="52"/>
      <c r="E59" s="101">
        <f>SUM(E42:E58)+E32+E36+E37+E38</f>
        <v>11881000</v>
      </c>
      <c r="F59" s="52" t="s">
        <v>1</v>
      </c>
    </row>
    <row r="62" spans="1:6" s="48" customFormat="1" ht="30" x14ac:dyDescent="0.25">
      <c r="A62" s="45" t="s">
        <v>62</v>
      </c>
      <c r="B62" s="45" t="s">
        <v>63</v>
      </c>
      <c r="C62" s="45" t="s">
        <v>64</v>
      </c>
      <c r="D62" s="45" t="s">
        <v>65</v>
      </c>
      <c r="E62" s="63" t="s">
        <v>66</v>
      </c>
      <c r="F62" s="47" t="s">
        <v>259</v>
      </c>
    </row>
    <row r="63" spans="1:6" x14ac:dyDescent="0.25">
      <c r="A63" s="49" t="s">
        <v>255</v>
      </c>
      <c r="B63" s="49" t="s">
        <v>159</v>
      </c>
      <c r="C63" s="49" t="s">
        <v>160</v>
      </c>
      <c r="D63" s="49" t="s">
        <v>260</v>
      </c>
      <c r="E63" s="97">
        <v>10000000</v>
      </c>
      <c r="F63" s="49" t="s">
        <v>261</v>
      </c>
    </row>
    <row r="64" spans="1:6" x14ac:dyDescent="0.25">
      <c r="A64" s="49"/>
      <c r="B64" s="49"/>
      <c r="C64" s="49"/>
      <c r="D64" s="49"/>
      <c r="E64" s="101">
        <f>SUM(E63)</f>
        <v>10000000</v>
      </c>
      <c r="F64" s="52" t="s">
        <v>1</v>
      </c>
    </row>
  </sheetData>
  <mergeCells count="3">
    <mergeCell ref="A1:F1"/>
    <mergeCell ref="A2:F2"/>
    <mergeCell ref="A3:F3"/>
  </mergeCells>
  <pageMargins left="0.31496062992125984" right="0.31496062992125984" top="0.59055118110236227" bottom="0.59055118110236227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workbookViewId="0">
      <selection activeCell="F19" sqref="F19"/>
    </sheetView>
  </sheetViews>
  <sheetFormatPr defaultRowHeight="15" x14ac:dyDescent="0.25"/>
  <cols>
    <col min="1" max="1" width="10.28515625" bestFit="1" customWidth="1"/>
    <col min="2" max="2" width="7.85546875" bestFit="1" customWidth="1"/>
    <col min="3" max="3" width="8.140625" bestFit="1" customWidth="1"/>
    <col min="4" max="4" width="7.5703125" bestFit="1" customWidth="1"/>
    <col min="5" max="5" width="16.28515625" style="64" bestFit="1" customWidth="1"/>
    <col min="6" max="6" width="46.28515625" bestFit="1" customWidth="1"/>
  </cols>
  <sheetData>
    <row r="1" spans="1:6" x14ac:dyDescent="0.25">
      <c r="A1" s="156" t="s">
        <v>60</v>
      </c>
      <c r="B1" s="156"/>
      <c r="C1" s="156"/>
      <c r="D1" s="156"/>
      <c r="E1" s="156"/>
      <c r="F1" s="156"/>
    </row>
    <row r="2" spans="1:6" ht="14.45" x14ac:dyDescent="0.3">
      <c r="A2" s="156" t="s">
        <v>262</v>
      </c>
      <c r="B2" s="156"/>
      <c r="C2" s="156"/>
      <c r="D2" s="156"/>
      <c r="E2" s="156"/>
      <c r="F2" s="156"/>
    </row>
    <row r="3" spans="1:6" x14ac:dyDescent="0.25">
      <c r="A3" s="156" t="s">
        <v>61</v>
      </c>
      <c r="B3" s="156"/>
      <c r="C3" s="156"/>
      <c r="D3" s="156"/>
      <c r="E3" s="156"/>
      <c r="F3" s="156"/>
    </row>
    <row r="5" spans="1:6" ht="30" x14ac:dyDescent="0.25">
      <c r="A5" s="45" t="s">
        <v>62</v>
      </c>
      <c r="B5" s="45" t="s">
        <v>63</v>
      </c>
      <c r="C5" s="45" t="s">
        <v>64</v>
      </c>
      <c r="D5" s="45" t="s">
        <v>65</v>
      </c>
      <c r="E5" s="46" t="s">
        <v>66</v>
      </c>
      <c r="F5" s="47" t="s">
        <v>67</v>
      </c>
    </row>
    <row r="6" spans="1:6" ht="14.45" x14ac:dyDescent="0.3">
      <c r="A6" s="74" t="s">
        <v>263</v>
      </c>
      <c r="B6" s="74" t="s">
        <v>264</v>
      </c>
      <c r="C6" s="74" t="s">
        <v>160</v>
      </c>
      <c r="D6" s="74" t="s">
        <v>265</v>
      </c>
      <c r="E6" s="98">
        <v>400000</v>
      </c>
      <c r="F6" s="74" t="s">
        <v>266</v>
      </c>
    </row>
    <row r="7" spans="1:6" s="53" customFormat="1" ht="14.45" x14ac:dyDescent="0.3">
      <c r="A7" s="75"/>
      <c r="B7" s="75"/>
      <c r="C7" s="75"/>
      <c r="D7" s="75"/>
      <c r="E7" s="116">
        <f>SUM(E6)</f>
        <v>400000</v>
      </c>
      <c r="F7" s="75" t="s">
        <v>1</v>
      </c>
    </row>
    <row r="8" spans="1:6" ht="14.45" x14ac:dyDescent="0.3">
      <c r="A8" s="71"/>
      <c r="B8" s="71"/>
      <c r="C8" s="71"/>
      <c r="D8" s="71"/>
      <c r="E8" s="76"/>
      <c r="F8" s="71"/>
    </row>
    <row r="9" spans="1:6" ht="30" x14ac:dyDescent="0.25">
      <c r="A9" s="77" t="s">
        <v>62</v>
      </c>
      <c r="B9" s="77" t="s">
        <v>63</v>
      </c>
      <c r="C9" s="77" t="s">
        <v>64</v>
      </c>
      <c r="D9" s="77" t="s">
        <v>65</v>
      </c>
      <c r="E9" s="78" t="s">
        <v>66</v>
      </c>
      <c r="F9" s="79" t="s">
        <v>73</v>
      </c>
    </row>
    <row r="10" spans="1:6" x14ac:dyDescent="0.25">
      <c r="A10" s="69" t="s">
        <v>315</v>
      </c>
      <c r="B10" s="69" t="s">
        <v>264</v>
      </c>
      <c r="C10" s="69" t="s">
        <v>271</v>
      </c>
      <c r="D10" s="69" t="s">
        <v>269</v>
      </c>
      <c r="E10" s="98">
        <v>1100000</v>
      </c>
      <c r="F10" s="80" t="s">
        <v>289</v>
      </c>
    </row>
    <row r="11" spans="1:6" ht="30" x14ac:dyDescent="0.25">
      <c r="A11" s="69" t="s">
        <v>1316</v>
      </c>
      <c r="B11" s="69" t="s">
        <v>264</v>
      </c>
      <c r="C11" s="69" t="s">
        <v>313</v>
      </c>
      <c r="D11" s="69" t="s">
        <v>269</v>
      </c>
      <c r="E11" s="98">
        <v>200000</v>
      </c>
      <c r="F11" s="70" t="s">
        <v>285</v>
      </c>
    </row>
    <row r="12" spans="1:6" x14ac:dyDescent="0.25">
      <c r="A12" s="74" t="s">
        <v>267</v>
      </c>
      <c r="B12" s="74" t="s">
        <v>264</v>
      </c>
      <c r="C12" s="74" t="s">
        <v>268</v>
      </c>
      <c r="D12" s="74" t="s">
        <v>269</v>
      </c>
      <c r="E12" s="98">
        <v>3000000</v>
      </c>
      <c r="F12" s="74" t="s">
        <v>270</v>
      </c>
    </row>
    <row r="13" spans="1:6" x14ac:dyDescent="0.25">
      <c r="A13" s="69" t="s">
        <v>1317</v>
      </c>
      <c r="B13" s="69" t="s">
        <v>264</v>
      </c>
      <c r="C13" s="69" t="s">
        <v>314</v>
      </c>
      <c r="D13" s="69" t="s">
        <v>269</v>
      </c>
      <c r="E13" s="98">
        <v>10000000</v>
      </c>
      <c r="F13" s="70" t="s">
        <v>286</v>
      </c>
    </row>
    <row r="14" spans="1:6" s="67" customFormat="1" ht="45" x14ac:dyDescent="0.25">
      <c r="A14" s="74" t="s">
        <v>263</v>
      </c>
      <c r="B14" s="74" t="s">
        <v>264</v>
      </c>
      <c r="C14" s="74" t="s">
        <v>271</v>
      </c>
      <c r="D14" s="74" t="s">
        <v>269</v>
      </c>
      <c r="E14" s="98">
        <v>423000</v>
      </c>
      <c r="F14" s="70" t="s">
        <v>1355</v>
      </c>
    </row>
    <row r="15" spans="1:6" x14ac:dyDescent="0.25">
      <c r="A15" s="69" t="s">
        <v>316</v>
      </c>
      <c r="B15" s="69" t="s">
        <v>264</v>
      </c>
      <c r="C15" s="69" t="s">
        <v>241</v>
      </c>
      <c r="D15" s="69" t="s">
        <v>269</v>
      </c>
      <c r="E15" s="98">
        <v>19000000</v>
      </c>
      <c r="F15" s="70" t="s">
        <v>288</v>
      </c>
    </row>
    <row r="16" spans="1:6" x14ac:dyDescent="0.25">
      <c r="A16" s="74" t="s">
        <v>272</v>
      </c>
      <c r="B16" s="74" t="s">
        <v>264</v>
      </c>
      <c r="C16" s="74" t="s">
        <v>273</v>
      </c>
      <c r="D16" s="74" t="s">
        <v>269</v>
      </c>
      <c r="E16" s="98">
        <v>150000</v>
      </c>
      <c r="F16" s="74" t="s">
        <v>274</v>
      </c>
    </row>
    <row r="17" spans="1:6" ht="30" customHeight="1" x14ac:dyDescent="0.25">
      <c r="A17" s="69" t="s">
        <v>1342</v>
      </c>
      <c r="B17" s="69" t="s">
        <v>264</v>
      </c>
      <c r="C17" s="69" t="s">
        <v>241</v>
      </c>
      <c r="D17" s="69" t="s">
        <v>269</v>
      </c>
      <c r="E17" s="98">
        <v>8000000</v>
      </c>
      <c r="F17" s="70" t="s">
        <v>1346</v>
      </c>
    </row>
    <row r="18" spans="1:6" x14ac:dyDescent="0.25">
      <c r="A18" s="74" t="s">
        <v>275</v>
      </c>
      <c r="B18" s="74" t="s">
        <v>264</v>
      </c>
      <c r="C18" s="74" t="s">
        <v>276</v>
      </c>
      <c r="D18" s="74" t="s">
        <v>269</v>
      </c>
      <c r="E18" s="98">
        <v>1450000</v>
      </c>
      <c r="F18" s="74" t="s">
        <v>277</v>
      </c>
    </row>
    <row r="19" spans="1:6" s="71" customFormat="1" x14ac:dyDescent="0.25">
      <c r="A19" s="69" t="s">
        <v>290</v>
      </c>
      <c r="B19" s="69" t="s">
        <v>264</v>
      </c>
      <c r="C19" s="69">
        <v>6409</v>
      </c>
      <c r="D19" s="69">
        <v>6121</v>
      </c>
      <c r="E19" s="98">
        <f>SUM(E20:E34)</f>
        <v>2988000</v>
      </c>
      <c r="F19" s="70" t="s">
        <v>291</v>
      </c>
    </row>
    <row r="20" spans="1:6" s="71" customFormat="1" ht="14.45" hidden="1" x14ac:dyDescent="0.3">
      <c r="A20" s="69"/>
      <c r="B20" s="69"/>
      <c r="C20" s="69"/>
      <c r="D20" s="69"/>
      <c r="E20" s="117">
        <v>600000</v>
      </c>
      <c r="F20" s="70" t="s">
        <v>292</v>
      </c>
    </row>
    <row r="21" spans="1:6" s="71" customFormat="1" ht="14.45" hidden="1" x14ac:dyDescent="0.3">
      <c r="A21" s="69"/>
      <c r="B21" s="69"/>
      <c r="C21" s="69"/>
      <c r="D21" s="69"/>
      <c r="E21" s="117">
        <v>300000</v>
      </c>
      <c r="F21" s="70" t="s">
        <v>293</v>
      </c>
    </row>
    <row r="22" spans="1:6" s="71" customFormat="1" ht="14.45" hidden="1" x14ac:dyDescent="0.3">
      <c r="A22" s="69"/>
      <c r="B22" s="69"/>
      <c r="C22" s="69"/>
      <c r="D22" s="69"/>
      <c r="E22" s="117">
        <v>50000</v>
      </c>
      <c r="F22" s="70" t="s">
        <v>294</v>
      </c>
    </row>
    <row r="23" spans="1:6" s="71" customFormat="1" ht="14.45" hidden="1" customHeight="1" x14ac:dyDescent="0.3">
      <c r="A23" s="69"/>
      <c r="B23" s="69"/>
      <c r="C23" s="69"/>
      <c r="D23" s="69"/>
      <c r="E23" s="117">
        <v>30000</v>
      </c>
      <c r="F23" s="70" t="s">
        <v>295</v>
      </c>
    </row>
    <row r="24" spans="1:6" s="71" customFormat="1" ht="14.45" hidden="1" x14ac:dyDescent="0.3">
      <c r="A24" s="69"/>
      <c r="B24" s="69"/>
      <c r="C24" s="69"/>
      <c r="D24" s="69"/>
      <c r="E24" s="117">
        <v>51000</v>
      </c>
      <c r="F24" s="70" t="s">
        <v>296</v>
      </c>
    </row>
    <row r="25" spans="1:6" s="71" customFormat="1" ht="14.45" hidden="1" x14ac:dyDescent="0.3">
      <c r="A25" s="69"/>
      <c r="B25" s="69"/>
      <c r="C25" s="69"/>
      <c r="D25" s="69"/>
      <c r="E25" s="117">
        <v>182000</v>
      </c>
      <c r="F25" s="70" t="s">
        <v>297</v>
      </c>
    </row>
    <row r="26" spans="1:6" s="71" customFormat="1" ht="14.45" hidden="1" x14ac:dyDescent="0.3">
      <c r="A26" s="69"/>
      <c r="B26" s="69"/>
      <c r="C26" s="69"/>
      <c r="D26" s="69"/>
      <c r="E26" s="117">
        <v>195000</v>
      </c>
      <c r="F26" s="70" t="s">
        <v>298</v>
      </c>
    </row>
    <row r="27" spans="1:6" s="71" customFormat="1" ht="14.45" hidden="1" x14ac:dyDescent="0.3">
      <c r="A27" s="69"/>
      <c r="B27" s="69"/>
      <c r="C27" s="69"/>
      <c r="D27" s="69"/>
      <c r="E27" s="117">
        <v>200000</v>
      </c>
      <c r="F27" s="70" t="s">
        <v>299</v>
      </c>
    </row>
    <row r="28" spans="1:6" s="71" customFormat="1" ht="14.45" hidden="1" x14ac:dyDescent="0.3">
      <c r="A28" s="69"/>
      <c r="B28" s="69"/>
      <c r="C28" s="69"/>
      <c r="D28" s="69"/>
      <c r="E28" s="117">
        <v>100000</v>
      </c>
      <c r="F28" s="70" t="s">
        <v>300</v>
      </c>
    </row>
    <row r="29" spans="1:6" s="71" customFormat="1" ht="14.45" hidden="1" x14ac:dyDescent="0.3">
      <c r="A29" s="69"/>
      <c r="B29" s="69"/>
      <c r="C29" s="69"/>
      <c r="D29" s="69"/>
      <c r="E29" s="117">
        <v>150000</v>
      </c>
      <c r="F29" s="70" t="s">
        <v>301</v>
      </c>
    </row>
    <row r="30" spans="1:6" s="71" customFormat="1" ht="14.45" hidden="1" x14ac:dyDescent="0.3">
      <c r="A30" s="69"/>
      <c r="B30" s="69"/>
      <c r="C30" s="69"/>
      <c r="D30" s="69"/>
      <c r="E30" s="117">
        <v>30000</v>
      </c>
      <c r="F30" s="70" t="s">
        <v>302</v>
      </c>
    </row>
    <row r="31" spans="1:6" s="71" customFormat="1" ht="14.45" hidden="1" x14ac:dyDescent="0.3">
      <c r="A31" s="69"/>
      <c r="B31" s="69"/>
      <c r="C31" s="69"/>
      <c r="D31" s="69"/>
      <c r="E31" s="117">
        <v>50000</v>
      </c>
      <c r="F31" s="70" t="s">
        <v>303</v>
      </c>
    </row>
    <row r="32" spans="1:6" s="71" customFormat="1" ht="14.45" hidden="1" x14ac:dyDescent="0.3">
      <c r="A32" s="69"/>
      <c r="B32" s="69"/>
      <c r="C32" s="69"/>
      <c r="D32" s="69"/>
      <c r="E32" s="117">
        <v>350000</v>
      </c>
      <c r="F32" s="70" t="s">
        <v>304</v>
      </c>
    </row>
    <row r="33" spans="1:6" s="71" customFormat="1" ht="14.45" hidden="1" x14ac:dyDescent="0.3">
      <c r="A33" s="69"/>
      <c r="B33" s="69"/>
      <c r="C33" s="69"/>
      <c r="D33" s="69"/>
      <c r="E33" s="117">
        <v>200000</v>
      </c>
      <c r="F33" s="70" t="s">
        <v>305</v>
      </c>
    </row>
    <row r="34" spans="1:6" s="71" customFormat="1" ht="14.45" hidden="1" x14ac:dyDescent="0.3">
      <c r="A34" s="69"/>
      <c r="B34" s="69"/>
      <c r="C34" s="69"/>
      <c r="D34" s="69"/>
      <c r="E34" s="117">
        <v>500000</v>
      </c>
      <c r="F34" s="81" t="s">
        <v>306</v>
      </c>
    </row>
    <row r="35" spans="1:6" s="67" customFormat="1" x14ac:dyDescent="0.25">
      <c r="A35" s="74" t="s">
        <v>278</v>
      </c>
      <c r="B35" s="74" t="s">
        <v>264</v>
      </c>
      <c r="C35" s="74" t="s">
        <v>252</v>
      </c>
      <c r="D35" s="74" t="s">
        <v>269</v>
      </c>
      <c r="E35" s="98">
        <v>500000</v>
      </c>
      <c r="F35" s="74" t="s">
        <v>279</v>
      </c>
    </row>
    <row r="36" spans="1:6" x14ac:dyDescent="0.25">
      <c r="A36" s="69" t="s">
        <v>1318</v>
      </c>
      <c r="B36" s="69" t="s">
        <v>264</v>
      </c>
      <c r="C36" s="69" t="s">
        <v>317</v>
      </c>
      <c r="D36" s="69" t="s">
        <v>269</v>
      </c>
      <c r="E36" s="98">
        <v>400000</v>
      </c>
      <c r="F36" s="74" t="s">
        <v>282</v>
      </c>
    </row>
    <row r="37" spans="1:6" x14ac:dyDescent="0.25">
      <c r="A37" s="69" t="s">
        <v>1319</v>
      </c>
      <c r="B37" s="69" t="s">
        <v>264</v>
      </c>
      <c r="C37" s="69" t="s">
        <v>271</v>
      </c>
      <c r="D37" s="69" t="s">
        <v>269</v>
      </c>
      <c r="E37" s="98">
        <v>600000</v>
      </c>
      <c r="F37" s="74" t="s">
        <v>283</v>
      </c>
    </row>
    <row r="38" spans="1:6" x14ac:dyDescent="0.25">
      <c r="A38" s="69" t="s">
        <v>1320</v>
      </c>
      <c r="B38" s="69" t="s">
        <v>264</v>
      </c>
      <c r="C38" s="69" t="s">
        <v>252</v>
      </c>
      <c r="D38" s="69" t="s">
        <v>269</v>
      </c>
      <c r="E38" s="98">
        <v>250000</v>
      </c>
      <c r="F38" s="81" t="s">
        <v>1321</v>
      </c>
    </row>
    <row r="39" spans="1:6" x14ac:dyDescent="0.25">
      <c r="A39" s="69" t="s">
        <v>1322</v>
      </c>
      <c r="B39" s="69" t="s">
        <v>264</v>
      </c>
      <c r="C39" s="69" t="s">
        <v>271</v>
      </c>
      <c r="D39" s="69" t="s">
        <v>269</v>
      </c>
      <c r="E39" s="98">
        <v>2000000</v>
      </c>
      <c r="F39" s="70" t="s">
        <v>287</v>
      </c>
    </row>
    <row r="40" spans="1:6" x14ac:dyDescent="0.25">
      <c r="A40" s="69" t="s">
        <v>1323</v>
      </c>
      <c r="B40" s="69" t="s">
        <v>264</v>
      </c>
      <c r="C40" s="69" t="s">
        <v>252</v>
      </c>
      <c r="D40" s="69" t="s">
        <v>312</v>
      </c>
      <c r="E40" s="98">
        <v>30000</v>
      </c>
      <c r="F40" s="74" t="s">
        <v>284</v>
      </c>
    </row>
    <row r="41" spans="1:6" x14ac:dyDescent="0.25">
      <c r="A41" s="74" t="s">
        <v>280</v>
      </c>
      <c r="B41" s="74" t="s">
        <v>264</v>
      </c>
      <c r="C41" s="74" t="s">
        <v>75</v>
      </c>
      <c r="D41" s="74" t="s">
        <v>97</v>
      </c>
      <c r="E41" s="98">
        <v>35000</v>
      </c>
      <c r="F41" s="74" t="s">
        <v>281</v>
      </c>
    </row>
    <row r="42" spans="1:6" s="53" customFormat="1" x14ac:dyDescent="0.25">
      <c r="A42" s="75"/>
      <c r="B42" s="75"/>
      <c r="C42" s="75"/>
      <c r="D42" s="75"/>
      <c r="E42" s="116">
        <f>E10+E11+E12+E13+E14+E15+E16+E18+E19+E35+E36+E37+E38+E39+E40+E41+E17</f>
        <v>50126000</v>
      </c>
      <c r="F42" s="75" t="s">
        <v>1</v>
      </c>
    </row>
    <row r="44" spans="1:6" x14ac:dyDescent="0.25">
      <c r="A44" s="57"/>
    </row>
    <row r="45" spans="1:6" x14ac:dyDescent="0.25">
      <c r="A45" s="72"/>
    </row>
    <row r="46" spans="1:6" x14ac:dyDescent="0.25">
      <c r="A46" s="67"/>
    </row>
    <row r="48" spans="1:6" x14ac:dyDescent="0.25">
      <c r="A48" s="73"/>
    </row>
  </sheetData>
  <mergeCells count="3">
    <mergeCell ref="A1:F1"/>
    <mergeCell ref="A2:F2"/>
    <mergeCell ref="A3:F3"/>
  </mergeCells>
  <pageMargins left="0.31496062992125984" right="0.31496062992125984" top="0.78740157480314965" bottom="0.78740157480314965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9"/>
  <sheetViews>
    <sheetView tabSelected="1" topLeftCell="A20" workbookViewId="0">
      <selection activeCell="F19" sqref="F19"/>
    </sheetView>
  </sheetViews>
  <sheetFormatPr defaultRowHeight="15" x14ac:dyDescent="0.25"/>
  <cols>
    <col min="1" max="1" width="11.140625" customWidth="1"/>
    <col min="2" max="2" width="8.42578125" customWidth="1"/>
    <col min="3" max="3" width="8.7109375" customWidth="1"/>
    <col min="4" max="4" width="8" customWidth="1"/>
    <col min="5" max="5" width="17.42578125" style="64" bestFit="1" customWidth="1"/>
    <col min="6" max="6" width="48.140625" bestFit="1" customWidth="1"/>
  </cols>
  <sheetData>
    <row r="1" spans="1:6" x14ac:dyDescent="0.25">
      <c r="A1" s="156" t="s">
        <v>60</v>
      </c>
      <c r="B1" s="156"/>
      <c r="C1" s="156"/>
      <c r="D1" s="156"/>
      <c r="E1" s="156"/>
      <c r="F1" s="156"/>
    </row>
    <row r="2" spans="1:6" ht="14.45" x14ac:dyDescent="0.3">
      <c r="A2" s="156" t="s">
        <v>319</v>
      </c>
      <c r="B2" s="156"/>
      <c r="C2" s="156"/>
      <c r="D2" s="156"/>
      <c r="E2" s="156"/>
      <c r="F2" s="156"/>
    </row>
    <row r="3" spans="1:6" x14ac:dyDescent="0.25">
      <c r="A3" s="156" t="s">
        <v>61</v>
      </c>
      <c r="B3" s="156"/>
      <c r="C3" s="156"/>
      <c r="D3" s="156"/>
      <c r="E3" s="156"/>
      <c r="F3" s="156"/>
    </row>
    <row r="5" spans="1:6" ht="30" x14ac:dyDescent="0.25">
      <c r="A5" s="47" t="s">
        <v>62</v>
      </c>
      <c r="B5" s="47" t="s">
        <v>63</v>
      </c>
      <c r="C5" s="47" t="s">
        <v>64</v>
      </c>
      <c r="D5" s="47" t="s">
        <v>65</v>
      </c>
      <c r="E5" s="46" t="s">
        <v>66</v>
      </c>
      <c r="F5" s="47" t="s">
        <v>67</v>
      </c>
    </row>
    <row r="6" spans="1:6" x14ac:dyDescent="0.25">
      <c r="A6" s="65" t="s">
        <v>324</v>
      </c>
      <c r="B6" s="65" t="s">
        <v>321</v>
      </c>
      <c r="C6" s="65" t="s">
        <v>325</v>
      </c>
      <c r="D6" s="65" t="s">
        <v>71</v>
      </c>
      <c r="E6" s="103">
        <v>30000</v>
      </c>
      <c r="F6" s="65" t="s">
        <v>326</v>
      </c>
    </row>
    <row r="7" spans="1:6" x14ac:dyDescent="0.25">
      <c r="A7" s="65" t="s">
        <v>328</v>
      </c>
      <c r="B7" s="65" t="s">
        <v>321</v>
      </c>
      <c r="C7" s="65" t="s">
        <v>329</v>
      </c>
      <c r="D7" s="65" t="s">
        <v>330</v>
      </c>
      <c r="E7" s="103">
        <v>4300</v>
      </c>
      <c r="F7" s="65" t="s">
        <v>331</v>
      </c>
    </row>
    <row r="8" spans="1:6" x14ac:dyDescent="0.25">
      <c r="A8" s="65" t="s">
        <v>332</v>
      </c>
      <c r="B8" s="65" t="s">
        <v>321</v>
      </c>
      <c r="C8" s="65" t="s">
        <v>333</v>
      </c>
      <c r="D8" s="65" t="s">
        <v>71</v>
      </c>
      <c r="E8" s="103">
        <v>750000</v>
      </c>
      <c r="F8" s="65" t="s">
        <v>334</v>
      </c>
    </row>
    <row r="9" spans="1:6" x14ac:dyDescent="0.25">
      <c r="A9" s="68" t="s">
        <v>200</v>
      </c>
      <c r="B9" s="68" t="s">
        <v>321</v>
      </c>
      <c r="C9" s="68" t="s">
        <v>335</v>
      </c>
      <c r="D9" s="68" t="s">
        <v>1185</v>
      </c>
      <c r="E9" s="103">
        <f>E10+E11</f>
        <v>300000</v>
      </c>
      <c r="F9" s="65" t="s">
        <v>336</v>
      </c>
    </row>
    <row r="10" spans="1:6" ht="14.45" hidden="1" x14ac:dyDescent="0.3">
      <c r="A10" s="65" t="s">
        <v>200</v>
      </c>
      <c r="B10" s="65" t="s">
        <v>321</v>
      </c>
      <c r="C10" s="65" t="s">
        <v>335</v>
      </c>
      <c r="D10" s="65" t="s">
        <v>71</v>
      </c>
      <c r="E10" s="66">
        <v>299900</v>
      </c>
      <c r="F10" s="65" t="s">
        <v>336</v>
      </c>
    </row>
    <row r="11" spans="1:6" ht="14.45" hidden="1" x14ac:dyDescent="0.3">
      <c r="A11" s="65" t="s">
        <v>200</v>
      </c>
      <c r="B11" s="65" t="s">
        <v>321</v>
      </c>
      <c r="C11" s="65" t="s">
        <v>335</v>
      </c>
      <c r="D11" s="65" t="s">
        <v>181</v>
      </c>
      <c r="E11" s="66">
        <v>100</v>
      </c>
      <c r="F11" s="65" t="s">
        <v>337</v>
      </c>
    </row>
    <row r="12" spans="1:6" x14ac:dyDescent="0.25">
      <c r="A12" s="65" t="s">
        <v>338</v>
      </c>
      <c r="B12" s="65" t="s">
        <v>321</v>
      </c>
      <c r="C12" s="65" t="s">
        <v>252</v>
      </c>
      <c r="D12" s="65" t="s">
        <v>71</v>
      </c>
      <c r="E12" s="103">
        <v>15000</v>
      </c>
      <c r="F12" s="65" t="s">
        <v>339</v>
      </c>
    </row>
    <row r="13" spans="1:6" x14ac:dyDescent="0.25">
      <c r="A13" s="65" t="s">
        <v>340</v>
      </c>
      <c r="B13" s="65" t="s">
        <v>321</v>
      </c>
      <c r="C13" s="65" t="s">
        <v>273</v>
      </c>
      <c r="D13" s="65" t="s">
        <v>327</v>
      </c>
      <c r="E13" s="103">
        <v>1000</v>
      </c>
      <c r="F13" s="65" t="s">
        <v>341</v>
      </c>
    </row>
    <row r="14" spans="1:6" x14ac:dyDescent="0.25">
      <c r="A14" s="68" t="s">
        <v>148</v>
      </c>
      <c r="B14" s="68" t="s">
        <v>321</v>
      </c>
      <c r="C14" s="68" t="s">
        <v>149</v>
      </c>
      <c r="D14" s="68" t="s">
        <v>1185</v>
      </c>
      <c r="E14" s="103">
        <f>E15+E16</f>
        <v>550000</v>
      </c>
      <c r="F14" s="65" t="s">
        <v>1186</v>
      </c>
    </row>
    <row r="15" spans="1:6" ht="14.45" hidden="1" x14ac:dyDescent="0.3">
      <c r="A15" s="65" t="s">
        <v>148</v>
      </c>
      <c r="B15" s="65" t="s">
        <v>321</v>
      </c>
      <c r="C15" s="65" t="s">
        <v>149</v>
      </c>
      <c r="D15" s="65" t="s">
        <v>71</v>
      </c>
      <c r="E15" s="66">
        <v>250000</v>
      </c>
      <c r="F15" s="65" t="s">
        <v>342</v>
      </c>
    </row>
    <row r="16" spans="1:6" ht="14.45" hidden="1" x14ac:dyDescent="0.3">
      <c r="A16" s="65" t="s">
        <v>148</v>
      </c>
      <c r="B16" s="65" t="s">
        <v>321</v>
      </c>
      <c r="C16" s="65" t="s">
        <v>149</v>
      </c>
      <c r="D16" s="65" t="s">
        <v>330</v>
      </c>
      <c r="E16" s="66">
        <v>300000</v>
      </c>
      <c r="F16" s="65" t="s">
        <v>344</v>
      </c>
    </row>
    <row r="17" spans="1:6" s="53" customFormat="1" ht="14.45" x14ac:dyDescent="0.3">
      <c r="A17" s="52"/>
      <c r="B17" s="52"/>
      <c r="C17" s="52"/>
      <c r="D17" s="52"/>
      <c r="E17" s="101">
        <f>SUM(E6:E9)+E12+E13+E14</f>
        <v>1650300</v>
      </c>
      <c r="F17" s="52" t="s">
        <v>1</v>
      </c>
    </row>
    <row r="20" spans="1:6" ht="30" x14ac:dyDescent="0.25">
      <c r="A20" s="47" t="s">
        <v>62</v>
      </c>
      <c r="B20" s="47" t="s">
        <v>63</v>
      </c>
      <c r="C20" s="47" t="s">
        <v>64</v>
      </c>
      <c r="D20" s="47" t="s">
        <v>65</v>
      </c>
      <c r="E20" s="46" t="s">
        <v>66</v>
      </c>
      <c r="F20" s="47" t="s">
        <v>73</v>
      </c>
    </row>
    <row r="21" spans="1:6" s="104" customFormat="1" x14ac:dyDescent="0.25">
      <c r="A21" s="105" t="s">
        <v>345</v>
      </c>
      <c r="B21" s="105" t="s">
        <v>321</v>
      </c>
      <c r="C21" s="105" t="s">
        <v>346</v>
      </c>
      <c r="D21" s="105" t="s">
        <v>1187</v>
      </c>
      <c r="E21" s="102">
        <f>E22+E23+E24</f>
        <v>340000</v>
      </c>
      <c r="F21" s="65" t="s">
        <v>1188</v>
      </c>
    </row>
    <row r="22" spans="1:6" ht="14.45" hidden="1" x14ac:dyDescent="0.3">
      <c r="A22" s="65" t="s">
        <v>345</v>
      </c>
      <c r="B22" s="65" t="s">
        <v>321</v>
      </c>
      <c r="C22" s="65" t="s">
        <v>346</v>
      </c>
      <c r="D22" s="65" t="s">
        <v>347</v>
      </c>
      <c r="E22" s="66">
        <v>10000</v>
      </c>
      <c r="F22" s="65" t="s">
        <v>1188</v>
      </c>
    </row>
    <row r="23" spans="1:6" ht="14.45" hidden="1" x14ac:dyDescent="0.3">
      <c r="A23" s="65" t="s">
        <v>345</v>
      </c>
      <c r="B23" s="65" t="s">
        <v>321</v>
      </c>
      <c r="C23" s="65" t="s">
        <v>346</v>
      </c>
      <c r="D23" s="65" t="s">
        <v>348</v>
      </c>
      <c r="E23" s="66">
        <v>250000</v>
      </c>
      <c r="F23" s="65" t="s">
        <v>1188</v>
      </c>
    </row>
    <row r="24" spans="1:6" ht="14.45" hidden="1" x14ac:dyDescent="0.3">
      <c r="A24" s="65" t="s">
        <v>345</v>
      </c>
      <c r="B24" s="65" t="s">
        <v>321</v>
      </c>
      <c r="C24" s="65" t="s">
        <v>346</v>
      </c>
      <c r="D24" s="65" t="s">
        <v>349</v>
      </c>
      <c r="E24" s="66">
        <v>80000</v>
      </c>
      <c r="F24" s="65" t="s">
        <v>1188</v>
      </c>
    </row>
    <row r="25" spans="1:6" x14ac:dyDescent="0.25">
      <c r="A25" s="68" t="s">
        <v>350</v>
      </c>
      <c r="B25" s="68" t="s">
        <v>321</v>
      </c>
      <c r="C25" s="68" t="s">
        <v>351</v>
      </c>
      <c r="D25" s="68" t="s">
        <v>1187</v>
      </c>
      <c r="E25" s="103">
        <f>E26+E27+E28</f>
        <v>205000</v>
      </c>
      <c r="F25" s="65" t="s">
        <v>1189</v>
      </c>
    </row>
    <row r="26" spans="1:6" ht="14.45" hidden="1" x14ac:dyDescent="0.3">
      <c r="A26" s="65" t="s">
        <v>350</v>
      </c>
      <c r="B26" s="65" t="s">
        <v>321</v>
      </c>
      <c r="C26" s="65" t="s">
        <v>351</v>
      </c>
      <c r="D26" s="65" t="s">
        <v>347</v>
      </c>
      <c r="E26" s="66">
        <v>5000</v>
      </c>
      <c r="F26" s="65" t="s">
        <v>1189</v>
      </c>
    </row>
    <row r="27" spans="1:6" ht="14.45" hidden="1" x14ac:dyDescent="0.3">
      <c r="A27" s="65" t="s">
        <v>350</v>
      </c>
      <c r="B27" s="65" t="s">
        <v>321</v>
      </c>
      <c r="C27" s="65" t="s">
        <v>351</v>
      </c>
      <c r="D27" s="65" t="s">
        <v>352</v>
      </c>
      <c r="E27" s="66">
        <v>150000</v>
      </c>
      <c r="F27" s="65" t="s">
        <v>1189</v>
      </c>
    </row>
    <row r="28" spans="1:6" ht="14.45" hidden="1" x14ac:dyDescent="0.3">
      <c r="A28" s="65" t="s">
        <v>350</v>
      </c>
      <c r="B28" s="65" t="s">
        <v>321</v>
      </c>
      <c r="C28" s="65" t="s">
        <v>351</v>
      </c>
      <c r="D28" s="65" t="s">
        <v>349</v>
      </c>
      <c r="E28" s="66">
        <v>50000</v>
      </c>
      <c r="F28" s="65" t="s">
        <v>1189</v>
      </c>
    </row>
    <row r="29" spans="1:6" x14ac:dyDescent="0.25">
      <c r="A29" s="68" t="s">
        <v>353</v>
      </c>
      <c r="B29" s="68" t="s">
        <v>321</v>
      </c>
      <c r="C29" s="68" t="s">
        <v>354</v>
      </c>
      <c r="D29" s="68" t="s">
        <v>1187</v>
      </c>
      <c r="E29" s="103">
        <f>E30+E31+E32</f>
        <v>190000</v>
      </c>
      <c r="F29" s="65" t="s">
        <v>1190</v>
      </c>
    </row>
    <row r="30" spans="1:6" ht="14.45" hidden="1" x14ac:dyDescent="0.3">
      <c r="A30" s="65" t="s">
        <v>353</v>
      </c>
      <c r="B30" s="65" t="s">
        <v>321</v>
      </c>
      <c r="C30" s="65" t="s">
        <v>354</v>
      </c>
      <c r="D30" s="65" t="s">
        <v>347</v>
      </c>
      <c r="E30" s="66">
        <v>10000</v>
      </c>
      <c r="F30" s="65" t="s">
        <v>1190</v>
      </c>
    </row>
    <row r="31" spans="1:6" ht="14.45" hidden="1" x14ac:dyDescent="0.3">
      <c r="A31" s="65" t="s">
        <v>353</v>
      </c>
      <c r="B31" s="65" t="s">
        <v>321</v>
      </c>
      <c r="C31" s="65" t="s">
        <v>354</v>
      </c>
      <c r="D31" s="65" t="s">
        <v>348</v>
      </c>
      <c r="E31" s="66">
        <v>150000</v>
      </c>
      <c r="F31" s="65" t="s">
        <v>1190</v>
      </c>
    </row>
    <row r="32" spans="1:6" ht="14.45" hidden="1" x14ac:dyDescent="0.3">
      <c r="A32" s="65" t="s">
        <v>353</v>
      </c>
      <c r="B32" s="65" t="s">
        <v>321</v>
      </c>
      <c r="C32" s="65" t="s">
        <v>354</v>
      </c>
      <c r="D32" s="65" t="s">
        <v>349</v>
      </c>
      <c r="E32" s="66">
        <v>30000</v>
      </c>
      <c r="F32" s="65" t="s">
        <v>1190</v>
      </c>
    </row>
    <row r="33" spans="1:6" x14ac:dyDescent="0.25">
      <c r="A33" s="68" t="s">
        <v>320</v>
      </c>
      <c r="B33" s="68" t="s">
        <v>321</v>
      </c>
      <c r="C33" s="68" t="s">
        <v>322</v>
      </c>
      <c r="D33" s="68" t="s">
        <v>1192</v>
      </c>
      <c r="E33" s="103">
        <f>E34+E35+E36+E37+E38+E39+E40</f>
        <v>1330000</v>
      </c>
      <c r="F33" s="65" t="s">
        <v>1191</v>
      </c>
    </row>
    <row r="34" spans="1:6" ht="14.45" hidden="1" x14ac:dyDescent="0.3">
      <c r="A34" s="65" t="s">
        <v>320</v>
      </c>
      <c r="B34" s="65" t="s">
        <v>321</v>
      </c>
      <c r="C34" s="65" t="s">
        <v>322</v>
      </c>
      <c r="D34" s="65" t="s">
        <v>127</v>
      </c>
      <c r="E34" s="66">
        <v>150000</v>
      </c>
      <c r="F34" s="65" t="s">
        <v>355</v>
      </c>
    </row>
    <row r="35" spans="1:6" ht="14.45" hidden="1" x14ac:dyDescent="0.3">
      <c r="A35" s="65" t="s">
        <v>320</v>
      </c>
      <c r="B35" s="65" t="s">
        <v>321</v>
      </c>
      <c r="C35" s="65" t="s">
        <v>322</v>
      </c>
      <c r="D35" s="65" t="s">
        <v>116</v>
      </c>
      <c r="E35" s="66">
        <v>20000</v>
      </c>
      <c r="F35" s="65" t="s">
        <v>356</v>
      </c>
    </row>
    <row r="36" spans="1:6" ht="14.45" hidden="1" x14ac:dyDescent="0.3">
      <c r="A36" s="65" t="s">
        <v>320</v>
      </c>
      <c r="B36" s="65" t="s">
        <v>321</v>
      </c>
      <c r="C36" s="65" t="s">
        <v>322</v>
      </c>
      <c r="D36" s="65" t="s">
        <v>347</v>
      </c>
      <c r="E36" s="66">
        <v>20000</v>
      </c>
      <c r="F36" s="65" t="s">
        <v>357</v>
      </c>
    </row>
    <row r="37" spans="1:6" ht="14.45" hidden="1" x14ac:dyDescent="0.3">
      <c r="A37" s="65" t="s">
        <v>320</v>
      </c>
      <c r="B37" s="65" t="s">
        <v>321</v>
      </c>
      <c r="C37" s="65" t="s">
        <v>322</v>
      </c>
      <c r="D37" s="65" t="s">
        <v>348</v>
      </c>
      <c r="E37" s="66">
        <v>500000</v>
      </c>
      <c r="F37" s="65" t="s">
        <v>358</v>
      </c>
    </row>
    <row r="38" spans="1:6" ht="14.45" hidden="1" x14ac:dyDescent="0.3">
      <c r="A38" s="65" t="s">
        <v>320</v>
      </c>
      <c r="B38" s="65" t="s">
        <v>321</v>
      </c>
      <c r="C38" s="65" t="s">
        <v>322</v>
      </c>
      <c r="D38" s="65" t="s">
        <v>349</v>
      </c>
      <c r="E38" s="66">
        <v>120000</v>
      </c>
      <c r="F38" s="65" t="s">
        <v>359</v>
      </c>
    </row>
    <row r="39" spans="1:6" ht="14.45" hidden="1" x14ac:dyDescent="0.3">
      <c r="A39" s="65" t="s">
        <v>320</v>
      </c>
      <c r="B39" s="65" t="s">
        <v>321</v>
      </c>
      <c r="C39" s="65" t="s">
        <v>322</v>
      </c>
      <c r="D39" s="65" t="s">
        <v>97</v>
      </c>
      <c r="E39" s="66">
        <v>20000</v>
      </c>
      <c r="F39" s="65" t="s">
        <v>360</v>
      </c>
    </row>
    <row r="40" spans="1:6" ht="14.45" hidden="1" x14ac:dyDescent="0.3">
      <c r="A40" s="65" t="s">
        <v>320</v>
      </c>
      <c r="B40" s="65" t="s">
        <v>321</v>
      </c>
      <c r="C40" s="65" t="s">
        <v>322</v>
      </c>
      <c r="D40" s="65" t="s">
        <v>361</v>
      </c>
      <c r="E40" s="66">
        <v>500000</v>
      </c>
      <c r="F40" s="85" t="s">
        <v>362</v>
      </c>
    </row>
    <row r="41" spans="1:6" x14ac:dyDescent="0.25">
      <c r="A41" s="68" t="s">
        <v>786</v>
      </c>
      <c r="B41" s="65" t="s">
        <v>321</v>
      </c>
      <c r="C41" s="68" t="s">
        <v>553</v>
      </c>
      <c r="D41" s="68" t="s">
        <v>361</v>
      </c>
      <c r="E41" s="98">
        <v>100000</v>
      </c>
      <c r="F41" s="81" t="s">
        <v>551</v>
      </c>
    </row>
    <row r="42" spans="1:6" x14ac:dyDescent="0.25">
      <c r="A42" s="68" t="s">
        <v>1193</v>
      </c>
      <c r="B42" s="68" t="s">
        <v>321</v>
      </c>
      <c r="C42" s="68" t="s">
        <v>314</v>
      </c>
      <c r="D42" s="68" t="s">
        <v>1187</v>
      </c>
      <c r="E42" s="103">
        <f>E43+E44+E45+E46</f>
        <v>360000</v>
      </c>
      <c r="F42" s="82" t="s">
        <v>1194</v>
      </c>
    </row>
    <row r="43" spans="1:6" ht="28.9" hidden="1" x14ac:dyDescent="0.3">
      <c r="A43" s="65" t="s">
        <v>363</v>
      </c>
      <c r="B43" s="65" t="s">
        <v>321</v>
      </c>
      <c r="C43" s="65" t="s">
        <v>314</v>
      </c>
      <c r="D43" s="65" t="s">
        <v>347</v>
      </c>
      <c r="E43" s="66">
        <v>10000</v>
      </c>
      <c r="F43" s="82" t="s">
        <v>364</v>
      </c>
    </row>
    <row r="44" spans="1:6" ht="28.9" hidden="1" x14ac:dyDescent="0.3">
      <c r="A44" s="65" t="s">
        <v>363</v>
      </c>
      <c r="B44" s="65" t="s">
        <v>321</v>
      </c>
      <c r="C44" s="65" t="s">
        <v>314</v>
      </c>
      <c r="D44" s="65" t="s">
        <v>352</v>
      </c>
      <c r="E44" s="66">
        <v>150000</v>
      </c>
      <c r="F44" s="82" t="s">
        <v>365</v>
      </c>
    </row>
    <row r="45" spans="1:6" ht="28.9" hidden="1" x14ac:dyDescent="0.3">
      <c r="A45" s="65" t="s">
        <v>363</v>
      </c>
      <c r="B45" s="65" t="s">
        <v>321</v>
      </c>
      <c r="C45" s="65" t="s">
        <v>314</v>
      </c>
      <c r="D45" s="65" t="s">
        <v>349</v>
      </c>
      <c r="E45" s="66">
        <v>50000</v>
      </c>
      <c r="F45" s="82" t="s">
        <v>366</v>
      </c>
    </row>
    <row r="46" spans="1:6" ht="28.9" hidden="1" x14ac:dyDescent="0.3">
      <c r="A46" s="65" t="s">
        <v>367</v>
      </c>
      <c r="B46" s="65" t="s">
        <v>321</v>
      </c>
      <c r="C46" s="65" t="s">
        <v>314</v>
      </c>
      <c r="D46" s="65" t="s">
        <v>349</v>
      </c>
      <c r="E46" s="66">
        <v>150000</v>
      </c>
      <c r="F46" s="82" t="s">
        <v>368</v>
      </c>
    </row>
    <row r="47" spans="1:6" x14ac:dyDescent="0.25">
      <c r="A47" s="68" t="s">
        <v>111</v>
      </c>
      <c r="B47" s="68" t="s">
        <v>321</v>
      </c>
      <c r="C47" s="68" t="s">
        <v>371</v>
      </c>
      <c r="D47" s="68" t="s">
        <v>1187</v>
      </c>
      <c r="E47" s="103">
        <f>E48+E49</f>
        <v>25000</v>
      </c>
      <c r="F47" s="65" t="s">
        <v>1195</v>
      </c>
    </row>
    <row r="48" spans="1:6" ht="14.45" hidden="1" x14ac:dyDescent="0.3">
      <c r="A48" s="65" t="s">
        <v>111</v>
      </c>
      <c r="B48" s="65" t="s">
        <v>321</v>
      </c>
      <c r="C48" s="65" t="s">
        <v>371</v>
      </c>
      <c r="D48" s="65" t="s">
        <v>352</v>
      </c>
      <c r="E48" s="66">
        <v>15000</v>
      </c>
      <c r="F48" s="65" t="s">
        <v>372</v>
      </c>
    </row>
    <row r="49" spans="1:6" ht="14.45" hidden="1" x14ac:dyDescent="0.3">
      <c r="A49" s="65" t="s">
        <v>111</v>
      </c>
      <c r="B49" s="65" t="s">
        <v>321</v>
      </c>
      <c r="C49" s="65" t="s">
        <v>371</v>
      </c>
      <c r="D49" s="65" t="s">
        <v>349</v>
      </c>
      <c r="E49" s="66">
        <v>10000</v>
      </c>
      <c r="F49" s="65" t="s">
        <v>373</v>
      </c>
    </row>
    <row r="50" spans="1:6" x14ac:dyDescent="0.25">
      <c r="A50" s="68" t="s">
        <v>111</v>
      </c>
      <c r="B50" s="68" t="s">
        <v>321</v>
      </c>
      <c r="C50" s="68" t="s">
        <v>70</v>
      </c>
      <c r="D50" s="68" t="s">
        <v>1187</v>
      </c>
      <c r="E50" s="103">
        <f>E51+E52+E53+E54</f>
        <v>765000</v>
      </c>
      <c r="F50" s="65" t="s">
        <v>1196</v>
      </c>
    </row>
    <row r="51" spans="1:6" ht="14.45" hidden="1" x14ac:dyDescent="0.3">
      <c r="A51" s="65" t="s">
        <v>111</v>
      </c>
      <c r="B51" s="65" t="s">
        <v>321</v>
      </c>
      <c r="C51" s="65" t="s">
        <v>70</v>
      </c>
      <c r="D51" s="65" t="s">
        <v>347</v>
      </c>
      <c r="E51" s="66">
        <v>30000</v>
      </c>
      <c r="F51" s="65" t="s">
        <v>369</v>
      </c>
    </row>
    <row r="52" spans="1:6" ht="14.45" hidden="1" x14ac:dyDescent="0.3">
      <c r="A52" s="65" t="s">
        <v>111</v>
      </c>
      <c r="B52" s="65" t="s">
        <v>321</v>
      </c>
      <c r="C52" s="65" t="s">
        <v>70</v>
      </c>
      <c r="D52" s="65" t="s">
        <v>348</v>
      </c>
      <c r="E52" s="66">
        <v>500000</v>
      </c>
      <c r="F52" s="65" t="s">
        <v>370</v>
      </c>
    </row>
    <row r="53" spans="1:6" ht="14.45" hidden="1" x14ac:dyDescent="0.3">
      <c r="A53" s="65" t="s">
        <v>111</v>
      </c>
      <c r="B53" s="65" t="s">
        <v>321</v>
      </c>
      <c r="C53" s="65" t="s">
        <v>70</v>
      </c>
      <c r="D53" s="65" t="s">
        <v>349</v>
      </c>
      <c r="E53" s="66">
        <v>220000</v>
      </c>
      <c r="F53" s="65" t="s">
        <v>374</v>
      </c>
    </row>
    <row r="54" spans="1:6" ht="14.45" hidden="1" x14ac:dyDescent="0.3">
      <c r="A54" s="65" t="s">
        <v>111</v>
      </c>
      <c r="B54" s="65" t="s">
        <v>321</v>
      </c>
      <c r="C54" s="65" t="s">
        <v>70</v>
      </c>
      <c r="D54" s="65" t="s">
        <v>375</v>
      </c>
      <c r="E54" s="66">
        <v>15000</v>
      </c>
      <c r="F54" s="65" t="s">
        <v>376</v>
      </c>
    </row>
    <row r="55" spans="1:6" x14ac:dyDescent="0.25">
      <c r="A55" s="65" t="s">
        <v>194</v>
      </c>
      <c r="B55" s="65" t="s">
        <v>321</v>
      </c>
      <c r="C55" s="65" t="s">
        <v>329</v>
      </c>
      <c r="D55" s="65" t="s">
        <v>76</v>
      </c>
      <c r="E55" s="98">
        <v>400000</v>
      </c>
      <c r="F55" s="65" t="s">
        <v>1347</v>
      </c>
    </row>
    <row r="56" spans="1:6" x14ac:dyDescent="0.25">
      <c r="A56" s="65" t="s">
        <v>377</v>
      </c>
      <c r="B56" s="65" t="s">
        <v>321</v>
      </c>
      <c r="C56" s="65" t="s">
        <v>252</v>
      </c>
      <c r="D56" s="65" t="s">
        <v>97</v>
      </c>
      <c r="E56" s="103">
        <v>4000</v>
      </c>
      <c r="F56" s="65" t="s">
        <v>378</v>
      </c>
    </row>
    <row r="57" spans="1:6" x14ac:dyDescent="0.25">
      <c r="A57" s="68" t="s">
        <v>379</v>
      </c>
      <c r="B57" s="68" t="s">
        <v>321</v>
      </c>
      <c r="C57" s="68" t="s">
        <v>149</v>
      </c>
      <c r="D57" s="68" t="s">
        <v>1192</v>
      </c>
      <c r="E57" s="103">
        <f>E58+E59+E60+E61+E62+E63+E64</f>
        <v>415000</v>
      </c>
      <c r="F57" s="65" t="s">
        <v>1197</v>
      </c>
    </row>
    <row r="58" spans="1:6" ht="14.45" hidden="1" x14ac:dyDescent="0.3">
      <c r="A58" s="65" t="s">
        <v>379</v>
      </c>
      <c r="B58" s="65" t="s">
        <v>321</v>
      </c>
      <c r="C58" s="65" t="s">
        <v>149</v>
      </c>
      <c r="D58" s="65" t="s">
        <v>116</v>
      </c>
      <c r="E58" s="66">
        <v>10000</v>
      </c>
      <c r="F58" s="65" t="s">
        <v>380</v>
      </c>
    </row>
    <row r="59" spans="1:6" ht="14.45" hidden="1" x14ac:dyDescent="0.3">
      <c r="A59" s="65" t="s">
        <v>379</v>
      </c>
      <c r="B59" s="65" t="s">
        <v>321</v>
      </c>
      <c r="C59" s="65" t="s">
        <v>149</v>
      </c>
      <c r="D59" s="65" t="s">
        <v>347</v>
      </c>
      <c r="E59" s="66">
        <v>10000</v>
      </c>
      <c r="F59" s="65" t="s">
        <v>381</v>
      </c>
    </row>
    <row r="60" spans="1:6" ht="14.45" hidden="1" x14ac:dyDescent="0.3">
      <c r="A60" s="65" t="s">
        <v>379</v>
      </c>
      <c r="B60" s="65" t="s">
        <v>321</v>
      </c>
      <c r="C60" s="65" t="s">
        <v>149</v>
      </c>
      <c r="D60" s="65" t="s">
        <v>348</v>
      </c>
      <c r="E60" s="66">
        <v>100000</v>
      </c>
      <c r="F60" s="65" t="s">
        <v>382</v>
      </c>
    </row>
    <row r="61" spans="1:6" ht="14.45" hidden="1" x14ac:dyDescent="0.3">
      <c r="A61" s="65" t="s">
        <v>379</v>
      </c>
      <c r="B61" s="65" t="s">
        <v>321</v>
      </c>
      <c r="C61" s="65" t="s">
        <v>149</v>
      </c>
      <c r="D61" s="65" t="s">
        <v>349</v>
      </c>
      <c r="E61" s="66">
        <v>60000</v>
      </c>
      <c r="F61" s="65" t="s">
        <v>383</v>
      </c>
    </row>
    <row r="62" spans="1:6" ht="14.45" hidden="1" x14ac:dyDescent="0.3">
      <c r="A62" s="65" t="s">
        <v>379</v>
      </c>
      <c r="B62" s="65" t="s">
        <v>321</v>
      </c>
      <c r="C62" s="65" t="s">
        <v>149</v>
      </c>
      <c r="D62" s="65" t="s">
        <v>384</v>
      </c>
      <c r="E62" s="66">
        <v>10000</v>
      </c>
      <c r="F62" s="65" t="s">
        <v>385</v>
      </c>
    </row>
    <row r="63" spans="1:6" ht="14.45" hidden="1" x14ac:dyDescent="0.3">
      <c r="A63" s="65" t="s">
        <v>379</v>
      </c>
      <c r="B63" s="65" t="s">
        <v>321</v>
      </c>
      <c r="C63" s="65" t="s">
        <v>149</v>
      </c>
      <c r="D63" s="65" t="s">
        <v>97</v>
      </c>
      <c r="E63" s="66">
        <v>25000</v>
      </c>
      <c r="F63" s="65" t="s">
        <v>386</v>
      </c>
    </row>
    <row r="64" spans="1:6" ht="14.45" hidden="1" x14ac:dyDescent="0.3">
      <c r="A64" s="65" t="s">
        <v>379</v>
      </c>
      <c r="B64" s="65" t="s">
        <v>321</v>
      </c>
      <c r="C64" s="65" t="s">
        <v>149</v>
      </c>
      <c r="D64" s="65" t="s">
        <v>361</v>
      </c>
      <c r="E64" s="66">
        <v>200000</v>
      </c>
      <c r="F64" s="65" t="s">
        <v>387</v>
      </c>
    </row>
    <row r="65" spans="1:6" x14ac:dyDescent="0.25">
      <c r="A65" s="68" t="s">
        <v>388</v>
      </c>
      <c r="B65" s="68" t="s">
        <v>321</v>
      </c>
      <c r="C65" s="68" t="s">
        <v>329</v>
      </c>
      <c r="D65" s="68" t="s">
        <v>1192</v>
      </c>
      <c r="E65" s="103">
        <f>E66+E67+E68+E69+E70+E71+E72</f>
        <v>900000</v>
      </c>
      <c r="F65" s="65" t="s">
        <v>1198</v>
      </c>
    </row>
    <row r="66" spans="1:6" ht="14.45" hidden="1" x14ac:dyDescent="0.3">
      <c r="A66" s="65" t="s">
        <v>388</v>
      </c>
      <c r="B66" s="65" t="s">
        <v>321</v>
      </c>
      <c r="C66" s="65" t="s">
        <v>329</v>
      </c>
      <c r="D66" s="65" t="s">
        <v>116</v>
      </c>
      <c r="E66" s="66">
        <v>20000</v>
      </c>
      <c r="F66" s="65" t="s">
        <v>389</v>
      </c>
    </row>
    <row r="67" spans="1:6" ht="14.45" hidden="1" x14ac:dyDescent="0.3">
      <c r="A67" s="65" t="s">
        <v>388</v>
      </c>
      <c r="B67" s="65" t="s">
        <v>321</v>
      </c>
      <c r="C67" s="65" t="s">
        <v>329</v>
      </c>
      <c r="D67" s="65" t="s">
        <v>347</v>
      </c>
      <c r="E67" s="66">
        <v>30000</v>
      </c>
      <c r="F67" s="65" t="s">
        <v>390</v>
      </c>
    </row>
    <row r="68" spans="1:6" ht="14.45" hidden="1" x14ac:dyDescent="0.3">
      <c r="A68" s="65" t="s">
        <v>388</v>
      </c>
      <c r="B68" s="65" t="s">
        <v>321</v>
      </c>
      <c r="C68" s="65" t="s">
        <v>329</v>
      </c>
      <c r="D68" s="65" t="s">
        <v>352</v>
      </c>
      <c r="E68" s="66">
        <v>450000</v>
      </c>
      <c r="F68" s="65" t="s">
        <v>391</v>
      </c>
    </row>
    <row r="69" spans="1:6" ht="14.45" hidden="1" x14ac:dyDescent="0.3">
      <c r="A69" s="65" t="s">
        <v>388</v>
      </c>
      <c r="B69" s="65" t="s">
        <v>321</v>
      </c>
      <c r="C69" s="65" t="s">
        <v>329</v>
      </c>
      <c r="D69" s="65" t="s">
        <v>349</v>
      </c>
      <c r="E69" s="66">
        <v>70000</v>
      </c>
      <c r="F69" s="65" t="s">
        <v>392</v>
      </c>
    </row>
    <row r="70" spans="1:6" ht="14.45" hidden="1" x14ac:dyDescent="0.3">
      <c r="A70" s="65" t="s">
        <v>388</v>
      </c>
      <c r="B70" s="65" t="s">
        <v>321</v>
      </c>
      <c r="C70" s="65" t="s">
        <v>329</v>
      </c>
      <c r="D70" s="65" t="s">
        <v>130</v>
      </c>
      <c r="E70" s="66">
        <v>10000</v>
      </c>
      <c r="F70" s="65" t="s">
        <v>393</v>
      </c>
    </row>
    <row r="71" spans="1:6" ht="14.45" hidden="1" x14ac:dyDescent="0.3">
      <c r="A71" s="65" t="s">
        <v>388</v>
      </c>
      <c r="B71" s="65" t="s">
        <v>321</v>
      </c>
      <c r="C71" s="65" t="s">
        <v>329</v>
      </c>
      <c r="D71" s="65" t="s">
        <v>97</v>
      </c>
      <c r="E71" s="66">
        <v>20000</v>
      </c>
      <c r="F71" s="65" t="s">
        <v>394</v>
      </c>
    </row>
    <row r="72" spans="1:6" ht="14.45" hidden="1" x14ac:dyDescent="0.3">
      <c r="A72" s="65" t="s">
        <v>388</v>
      </c>
      <c r="B72" s="65" t="s">
        <v>321</v>
      </c>
      <c r="C72" s="65" t="s">
        <v>329</v>
      </c>
      <c r="D72" s="65" t="s">
        <v>361</v>
      </c>
      <c r="E72" s="66">
        <v>300000</v>
      </c>
      <c r="F72" s="85" t="s">
        <v>395</v>
      </c>
    </row>
    <row r="73" spans="1:6" x14ac:dyDescent="0.25">
      <c r="A73" s="68" t="s">
        <v>396</v>
      </c>
      <c r="B73" s="65" t="s">
        <v>321</v>
      </c>
      <c r="C73" s="68" t="s">
        <v>252</v>
      </c>
      <c r="D73" s="68" t="s">
        <v>552</v>
      </c>
      <c r="E73" s="103">
        <v>150000</v>
      </c>
      <c r="F73" s="82" t="s">
        <v>545</v>
      </c>
    </row>
    <row r="74" spans="1:6" ht="14.45" x14ac:dyDescent="0.3">
      <c r="A74" s="68" t="s">
        <v>396</v>
      </c>
      <c r="B74" s="68" t="s">
        <v>321</v>
      </c>
      <c r="C74" s="68" t="s">
        <v>325</v>
      </c>
      <c r="D74" s="68" t="s">
        <v>701</v>
      </c>
      <c r="E74" s="103">
        <f>E75+E76+E77+E78+E79</f>
        <v>215000</v>
      </c>
      <c r="F74" s="65" t="s">
        <v>1199</v>
      </c>
    </row>
    <row r="75" spans="1:6" ht="14.45" hidden="1" x14ac:dyDescent="0.3">
      <c r="A75" s="65" t="s">
        <v>396</v>
      </c>
      <c r="B75" s="65" t="s">
        <v>321</v>
      </c>
      <c r="C75" s="65" t="s">
        <v>325</v>
      </c>
      <c r="D75" s="65" t="s">
        <v>116</v>
      </c>
      <c r="E75" s="66">
        <v>5000</v>
      </c>
      <c r="F75" s="65" t="s">
        <v>397</v>
      </c>
    </row>
    <row r="76" spans="1:6" ht="14.45" hidden="1" x14ac:dyDescent="0.3">
      <c r="A76" s="65" t="s">
        <v>396</v>
      </c>
      <c r="B76" s="65" t="s">
        <v>321</v>
      </c>
      <c r="C76" s="65" t="s">
        <v>325</v>
      </c>
      <c r="D76" s="65" t="s">
        <v>384</v>
      </c>
      <c r="E76" s="66">
        <v>85000</v>
      </c>
      <c r="F76" s="65" t="s">
        <v>398</v>
      </c>
    </row>
    <row r="77" spans="1:6" ht="14.45" hidden="1" x14ac:dyDescent="0.3">
      <c r="A77" s="65" t="s">
        <v>396</v>
      </c>
      <c r="B77" s="65" t="s">
        <v>321</v>
      </c>
      <c r="C77" s="65" t="s">
        <v>325</v>
      </c>
      <c r="D77" s="65" t="s">
        <v>97</v>
      </c>
      <c r="E77" s="66">
        <v>20000</v>
      </c>
      <c r="F77" s="65" t="s">
        <v>399</v>
      </c>
    </row>
    <row r="78" spans="1:6" ht="14.45" hidden="1" x14ac:dyDescent="0.3">
      <c r="A78" s="65" t="s">
        <v>396</v>
      </c>
      <c r="B78" s="65" t="s">
        <v>321</v>
      </c>
      <c r="C78" s="65" t="s">
        <v>325</v>
      </c>
      <c r="D78" s="65" t="s">
        <v>361</v>
      </c>
      <c r="E78" s="66">
        <v>100000</v>
      </c>
      <c r="F78" s="65" t="s">
        <v>400</v>
      </c>
    </row>
    <row r="79" spans="1:6" ht="14.45" hidden="1" x14ac:dyDescent="0.3">
      <c r="A79" s="65" t="s">
        <v>396</v>
      </c>
      <c r="B79" s="65" t="s">
        <v>321</v>
      </c>
      <c r="C79" s="65" t="s">
        <v>325</v>
      </c>
      <c r="D79" s="65" t="s">
        <v>80</v>
      </c>
      <c r="E79" s="66">
        <v>5000</v>
      </c>
      <c r="F79" s="65" t="s">
        <v>401</v>
      </c>
    </row>
    <row r="80" spans="1:6" x14ac:dyDescent="0.25">
      <c r="A80" s="68" t="s">
        <v>402</v>
      </c>
      <c r="B80" s="68" t="s">
        <v>321</v>
      </c>
      <c r="C80" s="68" t="s">
        <v>70</v>
      </c>
      <c r="D80" s="68" t="s">
        <v>1192</v>
      </c>
      <c r="E80" s="103">
        <f>E81+E82+E83+E84</f>
        <v>1130000</v>
      </c>
      <c r="F80" s="65" t="s">
        <v>1200</v>
      </c>
    </row>
    <row r="81" spans="1:6" ht="14.45" hidden="1" x14ac:dyDescent="0.3">
      <c r="A81" s="65" t="s">
        <v>402</v>
      </c>
      <c r="B81" s="65" t="s">
        <v>321</v>
      </c>
      <c r="C81" s="65" t="s">
        <v>70</v>
      </c>
      <c r="D81" s="65" t="s">
        <v>127</v>
      </c>
      <c r="E81" s="66">
        <v>20000</v>
      </c>
      <c r="F81" s="65" t="s">
        <v>403</v>
      </c>
    </row>
    <row r="82" spans="1:6" ht="14.45" hidden="1" x14ac:dyDescent="0.3">
      <c r="A82" s="65" t="s">
        <v>402</v>
      </c>
      <c r="B82" s="65" t="s">
        <v>321</v>
      </c>
      <c r="C82" s="65" t="s">
        <v>70</v>
      </c>
      <c r="D82" s="65" t="s">
        <v>116</v>
      </c>
      <c r="E82" s="66">
        <v>30000</v>
      </c>
      <c r="F82" s="65" t="s">
        <v>404</v>
      </c>
    </row>
    <row r="83" spans="1:6" ht="14.45" hidden="1" x14ac:dyDescent="0.3">
      <c r="A83" s="65" t="s">
        <v>402</v>
      </c>
      <c r="B83" s="65" t="s">
        <v>321</v>
      </c>
      <c r="C83" s="65" t="s">
        <v>70</v>
      </c>
      <c r="D83" s="65" t="s">
        <v>97</v>
      </c>
      <c r="E83" s="66">
        <v>80000</v>
      </c>
      <c r="F83" s="65" t="s">
        <v>405</v>
      </c>
    </row>
    <row r="84" spans="1:6" ht="14.45" hidden="1" x14ac:dyDescent="0.3">
      <c r="A84" s="65" t="s">
        <v>402</v>
      </c>
      <c r="B84" s="65" t="s">
        <v>321</v>
      </c>
      <c r="C84" s="65" t="s">
        <v>70</v>
      </c>
      <c r="D84" s="65" t="s">
        <v>361</v>
      </c>
      <c r="E84" s="66">
        <v>1000000</v>
      </c>
      <c r="F84" s="65" t="s">
        <v>406</v>
      </c>
    </row>
    <row r="85" spans="1:6" ht="14.45" x14ac:dyDescent="0.3">
      <c r="A85" s="68" t="s">
        <v>407</v>
      </c>
      <c r="B85" s="68" t="s">
        <v>321</v>
      </c>
      <c r="C85" s="68" t="s">
        <v>70</v>
      </c>
      <c r="D85" s="68" t="s">
        <v>1192</v>
      </c>
      <c r="E85" s="103">
        <f>E86+E87+E88+E89</f>
        <v>89000</v>
      </c>
      <c r="F85" s="65" t="s">
        <v>1201</v>
      </c>
    </row>
    <row r="86" spans="1:6" ht="14.45" hidden="1" x14ac:dyDescent="0.3">
      <c r="A86" s="65" t="s">
        <v>407</v>
      </c>
      <c r="B86" s="65" t="s">
        <v>321</v>
      </c>
      <c r="C86" s="65" t="s">
        <v>70</v>
      </c>
      <c r="D86" s="65" t="s">
        <v>408</v>
      </c>
      <c r="E86" s="66">
        <v>35000</v>
      </c>
      <c r="F86" s="65" t="s">
        <v>409</v>
      </c>
    </row>
    <row r="87" spans="1:6" ht="14.45" hidden="1" x14ac:dyDescent="0.3">
      <c r="A87" s="65" t="s">
        <v>407</v>
      </c>
      <c r="B87" s="65" t="s">
        <v>321</v>
      </c>
      <c r="C87" s="65" t="s">
        <v>70</v>
      </c>
      <c r="D87" s="65" t="s">
        <v>116</v>
      </c>
      <c r="E87" s="66">
        <v>15000</v>
      </c>
      <c r="F87" s="65" t="s">
        <v>410</v>
      </c>
    </row>
    <row r="88" spans="1:6" ht="14.45" hidden="1" x14ac:dyDescent="0.3">
      <c r="A88" s="65" t="s">
        <v>407</v>
      </c>
      <c r="B88" s="65" t="s">
        <v>321</v>
      </c>
      <c r="C88" s="65" t="s">
        <v>70</v>
      </c>
      <c r="D88" s="65" t="s">
        <v>132</v>
      </c>
      <c r="E88" s="66">
        <v>24000</v>
      </c>
      <c r="F88" s="65" t="s">
        <v>411</v>
      </c>
    </row>
    <row r="89" spans="1:6" ht="14.45" hidden="1" x14ac:dyDescent="0.3">
      <c r="A89" s="65" t="s">
        <v>407</v>
      </c>
      <c r="B89" s="65" t="s">
        <v>321</v>
      </c>
      <c r="C89" s="65" t="s">
        <v>70</v>
      </c>
      <c r="D89" s="65" t="s">
        <v>97</v>
      </c>
      <c r="E89" s="66">
        <v>15000</v>
      </c>
      <c r="F89" s="65" t="s">
        <v>412</v>
      </c>
    </row>
    <row r="90" spans="1:6" x14ac:dyDescent="0.25">
      <c r="A90" s="68" t="s">
        <v>328</v>
      </c>
      <c r="B90" s="68" t="s">
        <v>321</v>
      </c>
      <c r="C90" s="68" t="s">
        <v>329</v>
      </c>
      <c r="D90" s="68" t="s">
        <v>1192</v>
      </c>
      <c r="E90" s="103">
        <f>E91+E92+E93+E94</f>
        <v>1555000</v>
      </c>
      <c r="F90" s="65" t="s">
        <v>1344</v>
      </c>
    </row>
    <row r="91" spans="1:6" ht="14.45" hidden="1" x14ac:dyDescent="0.3">
      <c r="A91" s="65" t="s">
        <v>328</v>
      </c>
      <c r="B91" s="65" t="s">
        <v>321</v>
      </c>
      <c r="C91" s="65" t="s">
        <v>329</v>
      </c>
      <c r="D91" s="65" t="s">
        <v>127</v>
      </c>
      <c r="E91" s="66">
        <v>10000</v>
      </c>
      <c r="F91" s="65" t="s">
        <v>413</v>
      </c>
    </row>
    <row r="92" spans="1:6" ht="14.45" hidden="1" x14ac:dyDescent="0.3">
      <c r="A92" s="65" t="s">
        <v>328</v>
      </c>
      <c r="B92" s="65" t="s">
        <v>321</v>
      </c>
      <c r="C92" s="65" t="s">
        <v>329</v>
      </c>
      <c r="D92" s="65" t="s">
        <v>116</v>
      </c>
      <c r="E92" s="66">
        <v>25000</v>
      </c>
      <c r="F92" s="65" t="s">
        <v>414</v>
      </c>
    </row>
    <row r="93" spans="1:6" ht="14.45" hidden="1" x14ac:dyDescent="0.3">
      <c r="A93" s="65" t="s">
        <v>328</v>
      </c>
      <c r="B93" s="65" t="s">
        <v>321</v>
      </c>
      <c r="C93" s="65" t="s">
        <v>329</v>
      </c>
      <c r="D93" s="65" t="s">
        <v>97</v>
      </c>
      <c r="E93" s="66">
        <v>20000</v>
      </c>
      <c r="F93" s="65" t="s">
        <v>415</v>
      </c>
    </row>
    <row r="94" spans="1:6" ht="14.45" hidden="1" x14ac:dyDescent="0.3">
      <c r="A94" s="65" t="s">
        <v>328</v>
      </c>
      <c r="B94" s="65" t="s">
        <v>321</v>
      </c>
      <c r="C94" s="65" t="s">
        <v>329</v>
      </c>
      <c r="D94" s="65" t="s">
        <v>361</v>
      </c>
      <c r="E94" s="66">
        <v>1500000</v>
      </c>
      <c r="F94" s="85" t="s">
        <v>416</v>
      </c>
    </row>
    <row r="95" spans="1:6" x14ac:dyDescent="0.25">
      <c r="A95" s="65" t="s">
        <v>254</v>
      </c>
      <c r="B95" s="65" t="s">
        <v>321</v>
      </c>
      <c r="C95" s="65" t="s">
        <v>252</v>
      </c>
      <c r="D95" s="65" t="s">
        <v>229</v>
      </c>
      <c r="E95" s="103">
        <v>100000</v>
      </c>
      <c r="F95" s="65" t="s">
        <v>417</v>
      </c>
    </row>
    <row r="96" spans="1:6" x14ac:dyDescent="0.25">
      <c r="A96" s="68" t="s">
        <v>418</v>
      </c>
      <c r="B96" s="68" t="s">
        <v>321</v>
      </c>
      <c r="C96" s="68" t="s">
        <v>419</v>
      </c>
      <c r="D96" s="68" t="s">
        <v>1192</v>
      </c>
      <c r="E96" s="103">
        <f>E98+E99+E100+E101+E97</f>
        <v>150000</v>
      </c>
      <c r="F96" s="65" t="s">
        <v>1202</v>
      </c>
    </row>
    <row r="97" spans="1:6" ht="14.45" hidden="1" x14ac:dyDescent="0.3">
      <c r="A97" s="68" t="s">
        <v>418</v>
      </c>
      <c r="B97" s="68" t="s">
        <v>321</v>
      </c>
      <c r="C97" s="68" t="s">
        <v>419</v>
      </c>
      <c r="D97" s="68" t="s">
        <v>127</v>
      </c>
      <c r="E97" s="66">
        <v>50000</v>
      </c>
      <c r="F97" s="65" t="s">
        <v>1325</v>
      </c>
    </row>
    <row r="98" spans="1:6" ht="14.45" hidden="1" x14ac:dyDescent="0.3">
      <c r="A98" s="65" t="s">
        <v>418</v>
      </c>
      <c r="B98" s="65" t="s">
        <v>321</v>
      </c>
      <c r="C98" s="65" t="s">
        <v>419</v>
      </c>
      <c r="D98" s="65" t="s">
        <v>116</v>
      </c>
      <c r="E98" s="66">
        <v>10000</v>
      </c>
      <c r="F98" s="65" t="s">
        <v>420</v>
      </c>
    </row>
    <row r="99" spans="1:6" ht="14.45" hidden="1" x14ac:dyDescent="0.3">
      <c r="A99" s="65" t="s">
        <v>418</v>
      </c>
      <c r="B99" s="65" t="s">
        <v>321</v>
      </c>
      <c r="C99" s="65" t="s">
        <v>419</v>
      </c>
      <c r="D99" s="65" t="s">
        <v>349</v>
      </c>
      <c r="E99" s="66">
        <v>5000</v>
      </c>
      <c r="F99" s="65" t="s">
        <v>421</v>
      </c>
    </row>
    <row r="100" spans="1:6" ht="14.45" hidden="1" x14ac:dyDescent="0.3">
      <c r="A100" s="65" t="s">
        <v>418</v>
      </c>
      <c r="B100" s="65" t="s">
        <v>321</v>
      </c>
      <c r="C100" s="65" t="s">
        <v>419</v>
      </c>
      <c r="D100" s="65" t="s">
        <v>97</v>
      </c>
      <c r="E100" s="66">
        <v>30000</v>
      </c>
      <c r="F100" s="65" t="s">
        <v>422</v>
      </c>
    </row>
    <row r="101" spans="1:6" ht="14.45" hidden="1" x14ac:dyDescent="0.3">
      <c r="A101" s="65" t="s">
        <v>418</v>
      </c>
      <c r="B101" s="65" t="s">
        <v>321</v>
      </c>
      <c r="C101" s="65" t="s">
        <v>419</v>
      </c>
      <c r="D101" s="65" t="s">
        <v>361</v>
      </c>
      <c r="E101" s="66">
        <v>55000</v>
      </c>
      <c r="F101" s="65" t="s">
        <v>423</v>
      </c>
    </row>
    <row r="102" spans="1:6" x14ac:dyDescent="0.25">
      <c r="A102" s="68" t="s">
        <v>1326</v>
      </c>
      <c r="B102" s="65" t="s">
        <v>321</v>
      </c>
      <c r="C102" s="68" t="s">
        <v>1327</v>
      </c>
      <c r="D102" s="68" t="s">
        <v>1328</v>
      </c>
      <c r="E102" s="98">
        <v>70000</v>
      </c>
      <c r="F102" s="70" t="s">
        <v>1345</v>
      </c>
    </row>
    <row r="103" spans="1:6" x14ac:dyDescent="0.25">
      <c r="A103" s="68" t="s">
        <v>1329</v>
      </c>
      <c r="B103" s="65" t="s">
        <v>321</v>
      </c>
      <c r="C103" s="68" t="s">
        <v>335</v>
      </c>
      <c r="D103" s="68" t="s">
        <v>361</v>
      </c>
      <c r="E103" s="98">
        <v>400000</v>
      </c>
      <c r="F103" s="81" t="s">
        <v>546</v>
      </c>
    </row>
    <row r="104" spans="1:6" ht="45" x14ac:dyDescent="0.25">
      <c r="A104" s="68" t="s">
        <v>1330</v>
      </c>
      <c r="B104" s="65" t="s">
        <v>321</v>
      </c>
      <c r="C104" s="68" t="s">
        <v>335</v>
      </c>
      <c r="D104" s="68" t="s">
        <v>1328</v>
      </c>
      <c r="E104" s="98">
        <v>200000</v>
      </c>
      <c r="F104" s="70" t="s">
        <v>547</v>
      </c>
    </row>
    <row r="105" spans="1:6" x14ac:dyDescent="0.25">
      <c r="A105" s="68" t="s">
        <v>1324</v>
      </c>
      <c r="B105" s="68" t="s">
        <v>321</v>
      </c>
      <c r="C105" s="68" t="s">
        <v>256</v>
      </c>
      <c r="D105" s="68" t="s">
        <v>361</v>
      </c>
      <c r="E105" s="103">
        <v>400000</v>
      </c>
      <c r="F105" s="85" t="s">
        <v>451</v>
      </c>
    </row>
    <row r="106" spans="1:6" x14ac:dyDescent="0.25">
      <c r="A106" s="68" t="s">
        <v>424</v>
      </c>
      <c r="B106" s="68" t="s">
        <v>321</v>
      </c>
      <c r="C106" s="68" t="s">
        <v>70</v>
      </c>
      <c r="D106" s="68" t="s">
        <v>701</v>
      </c>
      <c r="E106" s="103">
        <f>E107+E108+E109+E110</f>
        <v>6067000</v>
      </c>
      <c r="F106" s="65" t="s">
        <v>1308</v>
      </c>
    </row>
    <row r="107" spans="1:6" ht="14.45" hidden="1" x14ac:dyDescent="0.3">
      <c r="A107" s="65" t="s">
        <v>424</v>
      </c>
      <c r="B107" s="65" t="s">
        <v>321</v>
      </c>
      <c r="C107" s="65" t="s">
        <v>70</v>
      </c>
      <c r="D107" s="65" t="s">
        <v>89</v>
      </c>
      <c r="E107" s="66">
        <v>4250000</v>
      </c>
      <c r="F107" s="65" t="s">
        <v>425</v>
      </c>
    </row>
    <row r="108" spans="1:6" ht="14.45" hidden="1" x14ac:dyDescent="0.3">
      <c r="A108" s="65" t="s">
        <v>424</v>
      </c>
      <c r="B108" s="65" t="s">
        <v>321</v>
      </c>
      <c r="C108" s="65" t="s">
        <v>70</v>
      </c>
      <c r="D108" s="65" t="s">
        <v>91</v>
      </c>
      <c r="E108" s="66">
        <v>290000</v>
      </c>
      <c r="F108" s="65" t="s">
        <v>426</v>
      </c>
    </row>
    <row r="109" spans="1:6" ht="14.45" hidden="1" x14ac:dyDescent="0.3">
      <c r="A109" s="65" t="s">
        <v>424</v>
      </c>
      <c r="B109" s="65" t="s">
        <v>321</v>
      </c>
      <c r="C109" s="65" t="s">
        <v>70</v>
      </c>
      <c r="D109" s="65" t="s">
        <v>93</v>
      </c>
      <c r="E109" s="66">
        <v>1123000</v>
      </c>
      <c r="F109" s="65" t="s">
        <v>427</v>
      </c>
    </row>
    <row r="110" spans="1:6" ht="14.45" hidden="1" x14ac:dyDescent="0.3">
      <c r="A110" s="65" t="s">
        <v>424</v>
      </c>
      <c r="B110" s="65" t="s">
        <v>321</v>
      </c>
      <c r="C110" s="65" t="s">
        <v>70</v>
      </c>
      <c r="D110" s="65" t="s">
        <v>95</v>
      </c>
      <c r="E110" s="66">
        <v>404000</v>
      </c>
      <c r="F110" s="65" t="s">
        <v>428</v>
      </c>
    </row>
    <row r="111" spans="1:6" x14ac:dyDescent="0.25">
      <c r="A111" s="68" t="s">
        <v>424</v>
      </c>
      <c r="B111" s="68" t="s">
        <v>321</v>
      </c>
      <c r="C111" s="68" t="s">
        <v>325</v>
      </c>
      <c r="D111" s="68" t="s">
        <v>701</v>
      </c>
      <c r="E111" s="103">
        <f>E112+E113+E114+E115</f>
        <v>91000</v>
      </c>
      <c r="F111" s="65" t="s">
        <v>1203</v>
      </c>
    </row>
    <row r="112" spans="1:6" ht="14.45" hidden="1" x14ac:dyDescent="0.3">
      <c r="A112" s="65" t="s">
        <v>424</v>
      </c>
      <c r="B112" s="65" t="s">
        <v>321</v>
      </c>
      <c r="C112" s="65" t="s">
        <v>325</v>
      </c>
      <c r="D112" s="65" t="s">
        <v>429</v>
      </c>
      <c r="E112" s="66">
        <v>40000</v>
      </c>
      <c r="F112" s="65" t="s">
        <v>1204</v>
      </c>
    </row>
    <row r="113" spans="1:6" ht="14.45" hidden="1" x14ac:dyDescent="0.3">
      <c r="A113" s="65" t="s">
        <v>424</v>
      </c>
      <c r="B113" s="65" t="s">
        <v>321</v>
      </c>
      <c r="C113" s="65" t="s">
        <v>325</v>
      </c>
      <c r="D113" s="65" t="s">
        <v>127</v>
      </c>
      <c r="E113" s="66">
        <v>40000</v>
      </c>
      <c r="F113" s="65" t="s">
        <v>430</v>
      </c>
    </row>
    <row r="114" spans="1:6" ht="14.45" hidden="1" x14ac:dyDescent="0.3">
      <c r="A114" s="65" t="s">
        <v>424</v>
      </c>
      <c r="B114" s="65" t="s">
        <v>321</v>
      </c>
      <c r="C114" s="65" t="s">
        <v>325</v>
      </c>
      <c r="D114" s="65" t="s">
        <v>116</v>
      </c>
      <c r="E114" s="66">
        <v>10000</v>
      </c>
      <c r="F114" s="65" t="s">
        <v>431</v>
      </c>
    </row>
    <row r="115" spans="1:6" ht="14.45" hidden="1" x14ac:dyDescent="0.3">
      <c r="A115" s="65" t="s">
        <v>424</v>
      </c>
      <c r="B115" s="65" t="s">
        <v>321</v>
      </c>
      <c r="C115" s="65" t="s">
        <v>325</v>
      </c>
      <c r="D115" s="65" t="s">
        <v>97</v>
      </c>
      <c r="E115" s="66">
        <v>1000</v>
      </c>
      <c r="F115" s="65" t="s">
        <v>432</v>
      </c>
    </row>
    <row r="116" spans="1:6" x14ac:dyDescent="0.25">
      <c r="A116" s="65" t="s">
        <v>424</v>
      </c>
      <c r="B116" s="65" t="s">
        <v>321</v>
      </c>
      <c r="C116" s="65" t="s">
        <v>99</v>
      </c>
      <c r="D116" s="65" t="s">
        <v>100</v>
      </c>
      <c r="E116" s="103">
        <v>60000</v>
      </c>
      <c r="F116" s="65" t="s">
        <v>433</v>
      </c>
    </row>
    <row r="117" spans="1:6" x14ac:dyDescent="0.25">
      <c r="A117" s="65" t="s">
        <v>424</v>
      </c>
      <c r="B117" s="65" t="s">
        <v>321</v>
      </c>
      <c r="C117" s="65" t="s">
        <v>70</v>
      </c>
      <c r="D117" s="65" t="s">
        <v>102</v>
      </c>
      <c r="E117" s="103">
        <v>40000</v>
      </c>
      <c r="F117" s="65" t="s">
        <v>434</v>
      </c>
    </row>
    <row r="118" spans="1:6" x14ac:dyDescent="0.25">
      <c r="A118" s="68" t="s">
        <v>435</v>
      </c>
      <c r="B118" s="68" t="s">
        <v>321</v>
      </c>
      <c r="C118" s="68" t="s">
        <v>314</v>
      </c>
      <c r="D118" s="68" t="s">
        <v>1192</v>
      </c>
      <c r="E118" s="103">
        <f>E119+E120+E121</f>
        <v>85000</v>
      </c>
      <c r="F118" s="65" t="s">
        <v>438</v>
      </c>
    </row>
    <row r="119" spans="1:6" ht="14.45" hidden="1" x14ac:dyDescent="0.3">
      <c r="A119" s="65" t="s">
        <v>435</v>
      </c>
      <c r="B119" s="65" t="s">
        <v>321</v>
      </c>
      <c r="C119" s="65" t="s">
        <v>314</v>
      </c>
      <c r="D119" s="65" t="s">
        <v>116</v>
      </c>
      <c r="E119" s="66">
        <v>5000</v>
      </c>
      <c r="F119" s="65" t="s">
        <v>436</v>
      </c>
    </row>
    <row r="120" spans="1:6" ht="14.45" hidden="1" x14ac:dyDescent="0.3">
      <c r="A120" s="65" t="s">
        <v>435</v>
      </c>
      <c r="B120" s="65" t="s">
        <v>321</v>
      </c>
      <c r="C120" s="65" t="s">
        <v>314</v>
      </c>
      <c r="D120" s="65" t="s">
        <v>97</v>
      </c>
      <c r="E120" s="66">
        <v>30000</v>
      </c>
      <c r="F120" s="65" t="s">
        <v>437</v>
      </c>
    </row>
    <row r="121" spans="1:6" ht="14.45" hidden="1" x14ac:dyDescent="0.3">
      <c r="A121" s="65" t="s">
        <v>435</v>
      </c>
      <c r="B121" s="65" t="s">
        <v>321</v>
      </c>
      <c r="C121" s="65" t="s">
        <v>314</v>
      </c>
      <c r="D121" s="65" t="s">
        <v>361</v>
      </c>
      <c r="E121" s="66">
        <v>50000</v>
      </c>
      <c r="F121" s="85" t="s">
        <v>438</v>
      </c>
    </row>
    <row r="122" spans="1:6" x14ac:dyDescent="0.25">
      <c r="A122" s="68" t="s">
        <v>440</v>
      </c>
      <c r="B122" s="68" t="s">
        <v>321</v>
      </c>
      <c r="C122" s="68" t="s">
        <v>329</v>
      </c>
      <c r="D122" s="68" t="s">
        <v>1192</v>
      </c>
      <c r="E122" s="103">
        <f>E123+E124+E125</f>
        <v>450000</v>
      </c>
      <c r="F122" s="85" t="s">
        <v>1205</v>
      </c>
    </row>
    <row r="123" spans="1:6" ht="14.45" hidden="1" x14ac:dyDescent="0.3">
      <c r="A123" s="65" t="s">
        <v>440</v>
      </c>
      <c r="B123" s="65" t="s">
        <v>321</v>
      </c>
      <c r="C123" s="65" t="s">
        <v>329</v>
      </c>
      <c r="D123" s="65" t="s">
        <v>116</v>
      </c>
      <c r="E123" s="66">
        <v>20000</v>
      </c>
      <c r="F123" s="65" t="s">
        <v>441</v>
      </c>
    </row>
    <row r="124" spans="1:6" ht="14.45" hidden="1" x14ac:dyDescent="0.3">
      <c r="A124" s="65" t="s">
        <v>440</v>
      </c>
      <c r="B124" s="65" t="s">
        <v>321</v>
      </c>
      <c r="C124" s="65" t="s">
        <v>329</v>
      </c>
      <c r="D124" s="65" t="s">
        <v>97</v>
      </c>
      <c r="E124" s="66">
        <v>30000</v>
      </c>
      <c r="F124" s="65" t="s">
        <v>442</v>
      </c>
    </row>
    <row r="125" spans="1:6" ht="14.45" hidden="1" x14ac:dyDescent="0.3">
      <c r="A125" s="65" t="s">
        <v>440</v>
      </c>
      <c r="B125" s="65" t="s">
        <v>321</v>
      </c>
      <c r="C125" s="65" t="s">
        <v>329</v>
      </c>
      <c r="D125" s="65" t="s">
        <v>361</v>
      </c>
      <c r="E125" s="66">
        <v>400000</v>
      </c>
      <c r="F125" s="65" t="s">
        <v>443</v>
      </c>
    </row>
    <row r="126" spans="1:6" x14ac:dyDescent="0.25">
      <c r="A126" s="68" t="s">
        <v>332</v>
      </c>
      <c r="B126" s="68" t="s">
        <v>321</v>
      </c>
      <c r="C126" s="68" t="s">
        <v>333</v>
      </c>
      <c r="D126" s="68" t="s">
        <v>1192</v>
      </c>
      <c r="E126" s="103">
        <f>E127+E128+E129</f>
        <v>750000</v>
      </c>
      <c r="F126" s="65" t="s">
        <v>334</v>
      </c>
    </row>
    <row r="127" spans="1:6" ht="14.45" hidden="1" x14ac:dyDescent="0.3">
      <c r="A127" s="65" t="s">
        <v>332</v>
      </c>
      <c r="B127" s="65" t="s">
        <v>321</v>
      </c>
      <c r="C127" s="65" t="s">
        <v>333</v>
      </c>
      <c r="D127" s="65" t="s">
        <v>127</v>
      </c>
      <c r="E127" s="66">
        <v>100000</v>
      </c>
      <c r="F127" s="65" t="s">
        <v>444</v>
      </c>
    </row>
    <row r="128" spans="1:6" ht="14.45" hidden="1" x14ac:dyDescent="0.3">
      <c r="A128" s="65" t="s">
        <v>332</v>
      </c>
      <c r="B128" s="65" t="s">
        <v>321</v>
      </c>
      <c r="C128" s="65" t="s">
        <v>333</v>
      </c>
      <c r="D128" s="65" t="s">
        <v>116</v>
      </c>
      <c r="E128" s="66">
        <v>50000</v>
      </c>
      <c r="F128" s="65" t="s">
        <v>445</v>
      </c>
    </row>
    <row r="129" spans="1:6" ht="14.45" hidden="1" x14ac:dyDescent="0.3">
      <c r="A129" s="65" t="s">
        <v>332</v>
      </c>
      <c r="B129" s="65" t="s">
        <v>321</v>
      </c>
      <c r="C129" s="65" t="s">
        <v>333</v>
      </c>
      <c r="D129" s="65" t="s">
        <v>361</v>
      </c>
      <c r="E129" s="66">
        <v>600000</v>
      </c>
      <c r="F129" s="65" t="s">
        <v>446</v>
      </c>
    </row>
    <row r="130" spans="1:6" x14ac:dyDescent="0.25">
      <c r="A130" s="68" t="s">
        <v>447</v>
      </c>
      <c r="B130" s="68" t="s">
        <v>321</v>
      </c>
      <c r="C130" s="68" t="s">
        <v>268</v>
      </c>
      <c r="D130" s="68" t="s">
        <v>1192</v>
      </c>
      <c r="E130" s="103">
        <f>E131+E132+E133</f>
        <v>5030000</v>
      </c>
      <c r="F130" s="65" t="s">
        <v>1206</v>
      </c>
    </row>
    <row r="131" spans="1:6" ht="14.45" hidden="1" x14ac:dyDescent="0.3">
      <c r="A131" s="65" t="s">
        <v>447</v>
      </c>
      <c r="B131" s="65" t="s">
        <v>321</v>
      </c>
      <c r="C131" s="65" t="s">
        <v>268</v>
      </c>
      <c r="D131" s="65" t="s">
        <v>116</v>
      </c>
      <c r="E131" s="66">
        <v>15000</v>
      </c>
      <c r="F131" s="65" t="s">
        <v>448</v>
      </c>
    </row>
    <row r="132" spans="1:6" ht="14.45" hidden="1" x14ac:dyDescent="0.3">
      <c r="A132" s="65" t="s">
        <v>447</v>
      </c>
      <c r="B132" s="65" t="s">
        <v>321</v>
      </c>
      <c r="C132" s="65" t="s">
        <v>268</v>
      </c>
      <c r="D132" s="65" t="s">
        <v>97</v>
      </c>
      <c r="E132" s="66">
        <v>15000</v>
      </c>
      <c r="F132" s="65" t="s">
        <v>449</v>
      </c>
    </row>
    <row r="133" spans="1:6" ht="14.45" hidden="1" x14ac:dyDescent="0.3">
      <c r="A133" s="65" t="s">
        <v>447</v>
      </c>
      <c r="B133" s="65" t="s">
        <v>321</v>
      </c>
      <c r="C133" s="65" t="s">
        <v>268</v>
      </c>
      <c r="D133" s="65" t="s">
        <v>361</v>
      </c>
      <c r="E133" s="66">
        <v>5000000</v>
      </c>
      <c r="F133" s="65" t="s">
        <v>450</v>
      </c>
    </row>
    <row r="134" spans="1:6" x14ac:dyDescent="0.25">
      <c r="A134" s="68" t="s">
        <v>452</v>
      </c>
      <c r="B134" s="68" t="s">
        <v>321</v>
      </c>
      <c r="C134" s="68" t="s">
        <v>453</v>
      </c>
      <c r="D134" s="68" t="s">
        <v>1192</v>
      </c>
      <c r="E134" s="103">
        <f>E135+E136+E137+E138</f>
        <v>3254000</v>
      </c>
      <c r="F134" s="65" t="s">
        <v>1207</v>
      </c>
    </row>
    <row r="135" spans="1:6" ht="14.45" hidden="1" x14ac:dyDescent="0.3">
      <c r="A135" s="65" t="s">
        <v>452</v>
      </c>
      <c r="B135" s="65" t="s">
        <v>321</v>
      </c>
      <c r="C135" s="65" t="s">
        <v>453</v>
      </c>
      <c r="D135" s="65" t="s">
        <v>116</v>
      </c>
      <c r="E135" s="66">
        <v>100000</v>
      </c>
      <c r="F135" s="65" t="s">
        <v>454</v>
      </c>
    </row>
    <row r="136" spans="1:6" ht="14.45" hidden="1" x14ac:dyDescent="0.3">
      <c r="A136" s="65" t="s">
        <v>452</v>
      </c>
      <c r="B136" s="65" t="s">
        <v>321</v>
      </c>
      <c r="C136" s="65" t="s">
        <v>453</v>
      </c>
      <c r="D136" s="65" t="s">
        <v>455</v>
      </c>
      <c r="E136" s="66">
        <v>4000</v>
      </c>
      <c r="F136" s="65" t="s">
        <v>456</v>
      </c>
    </row>
    <row r="137" spans="1:6" ht="14.45" hidden="1" x14ac:dyDescent="0.3">
      <c r="A137" s="65" t="s">
        <v>452</v>
      </c>
      <c r="B137" s="65" t="s">
        <v>321</v>
      </c>
      <c r="C137" s="65" t="s">
        <v>453</v>
      </c>
      <c r="D137" s="65" t="s">
        <v>97</v>
      </c>
      <c r="E137" s="66">
        <v>150000</v>
      </c>
      <c r="F137" s="65" t="s">
        <v>457</v>
      </c>
    </row>
    <row r="138" spans="1:6" ht="14.45" hidden="1" x14ac:dyDescent="0.3">
      <c r="A138" s="65" t="s">
        <v>452</v>
      </c>
      <c r="B138" s="65" t="s">
        <v>321</v>
      </c>
      <c r="C138" s="65" t="s">
        <v>453</v>
      </c>
      <c r="D138" s="65" t="s">
        <v>361</v>
      </c>
      <c r="E138" s="66">
        <v>3000000</v>
      </c>
      <c r="F138" s="85" t="s">
        <v>458</v>
      </c>
    </row>
    <row r="139" spans="1:6" x14ac:dyDescent="0.25">
      <c r="A139" s="68" t="s">
        <v>459</v>
      </c>
      <c r="B139" s="68" t="s">
        <v>321</v>
      </c>
      <c r="C139" s="68" t="s">
        <v>271</v>
      </c>
      <c r="D139" s="68" t="s">
        <v>1192</v>
      </c>
      <c r="E139" s="103">
        <f>E140+E141</f>
        <v>620000</v>
      </c>
      <c r="F139" s="85" t="s">
        <v>1208</v>
      </c>
    </row>
    <row r="140" spans="1:6" ht="14.45" hidden="1" x14ac:dyDescent="0.3">
      <c r="A140" s="65" t="s">
        <v>459</v>
      </c>
      <c r="B140" s="65" t="s">
        <v>321</v>
      </c>
      <c r="C140" s="65" t="s">
        <v>271</v>
      </c>
      <c r="D140" s="65" t="s">
        <v>116</v>
      </c>
      <c r="E140" s="66">
        <v>20000</v>
      </c>
      <c r="F140" s="65" t="s">
        <v>460</v>
      </c>
    </row>
    <row r="141" spans="1:6" ht="14.45" hidden="1" x14ac:dyDescent="0.3">
      <c r="A141" s="65" t="s">
        <v>459</v>
      </c>
      <c r="B141" s="65" t="s">
        <v>321</v>
      </c>
      <c r="C141" s="65" t="s">
        <v>271</v>
      </c>
      <c r="D141" s="65" t="s">
        <v>361</v>
      </c>
      <c r="E141" s="66">
        <f>60000+540000</f>
        <v>600000</v>
      </c>
      <c r="F141" s="85" t="s">
        <v>461</v>
      </c>
    </row>
    <row r="142" spans="1:6" x14ac:dyDescent="0.25">
      <c r="A142" s="65" t="s">
        <v>462</v>
      </c>
      <c r="B142" s="65" t="s">
        <v>321</v>
      </c>
      <c r="C142" s="65" t="s">
        <v>453</v>
      </c>
      <c r="D142" s="65" t="s">
        <v>97</v>
      </c>
      <c r="E142" s="103">
        <v>70000</v>
      </c>
      <c r="F142" s="65" t="s">
        <v>463</v>
      </c>
    </row>
    <row r="143" spans="1:6" x14ac:dyDescent="0.25">
      <c r="A143" s="65" t="s">
        <v>462</v>
      </c>
      <c r="B143" s="65" t="s">
        <v>321</v>
      </c>
      <c r="C143" s="65" t="s">
        <v>329</v>
      </c>
      <c r="D143" s="65" t="s">
        <v>97</v>
      </c>
      <c r="E143" s="103">
        <v>20000</v>
      </c>
      <c r="F143" s="65" t="s">
        <v>464</v>
      </c>
    </row>
    <row r="144" spans="1:6" x14ac:dyDescent="0.25">
      <c r="A144" s="68" t="s">
        <v>465</v>
      </c>
      <c r="B144" s="68" t="s">
        <v>321</v>
      </c>
      <c r="C144" s="68" t="s">
        <v>466</v>
      </c>
      <c r="D144" s="68" t="s">
        <v>1192</v>
      </c>
      <c r="E144" s="103">
        <f>E145+E146</f>
        <v>510000</v>
      </c>
      <c r="F144" s="65" t="s">
        <v>1209</v>
      </c>
    </row>
    <row r="145" spans="1:6" ht="14.45" hidden="1" x14ac:dyDescent="0.3">
      <c r="A145" s="65" t="s">
        <v>465</v>
      </c>
      <c r="B145" s="65" t="s">
        <v>321</v>
      </c>
      <c r="C145" s="65" t="s">
        <v>466</v>
      </c>
      <c r="D145" s="65" t="s">
        <v>116</v>
      </c>
      <c r="E145" s="66">
        <v>10000</v>
      </c>
      <c r="F145" s="65" t="s">
        <v>467</v>
      </c>
    </row>
    <row r="146" spans="1:6" ht="14.45" hidden="1" x14ac:dyDescent="0.3">
      <c r="A146" s="65" t="s">
        <v>465</v>
      </c>
      <c r="B146" s="65" t="s">
        <v>321</v>
      </c>
      <c r="C146" s="65" t="s">
        <v>466</v>
      </c>
      <c r="D146" s="65" t="s">
        <v>361</v>
      </c>
      <c r="E146" s="66">
        <v>500000</v>
      </c>
      <c r="F146" s="85" t="s">
        <v>468</v>
      </c>
    </row>
    <row r="147" spans="1:6" x14ac:dyDescent="0.25">
      <c r="A147" s="68" t="s">
        <v>469</v>
      </c>
      <c r="B147" s="68" t="s">
        <v>321</v>
      </c>
      <c r="C147" s="68" t="s">
        <v>466</v>
      </c>
      <c r="D147" s="68" t="s">
        <v>1192</v>
      </c>
      <c r="E147" s="103">
        <f>E148+E149+E150+E151</f>
        <v>50000</v>
      </c>
      <c r="F147" s="85" t="s">
        <v>1210</v>
      </c>
    </row>
    <row r="148" spans="1:6" ht="14.45" hidden="1" x14ac:dyDescent="0.3">
      <c r="A148" s="65" t="s">
        <v>469</v>
      </c>
      <c r="B148" s="65" t="s">
        <v>321</v>
      </c>
      <c r="C148" s="65" t="s">
        <v>466</v>
      </c>
      <c r="D148" s="65" t="s">
        <v>116</v>
      </c>
      <c r="E148" s="66">
        <v>5000</v>
      </c>
      <c r="F148" s="65" t="s">
        <v>470</v>
      </c>
    </row>
    <row r="149" spans="1:6" ht="14.45" hidden="1" x14ac:dyDescent="0.3">
      <c r="A149" s="65" t="s">
        <v>469</v>
      </c>
      <c r="B149" s="65" t="s">
        <v>321</v>
      </c>
      <c r="C149" s="65" t="s">
        <v>466</v>
      </c>
      <c r="D149" s="65" t="s">
        <v>347</v>
      </c>
      <c r="E149" s="66">
        <v>25000</v>
      </c>
      <c r="F149" s="65" t="s">
        <v>471</v>
      </c>
    </row>
    <row r="150" spans="1:6" ht="14.45" hidden="1" x14ac:dyDescent="0.3">
      <c r="A150" s="65" t="s">
        <v>469</v>
      </c>
      <c r="B150" s="65" t="s">
        <v>321</v>
      </c>
      <c r="C150" s="65" t="s">
        <v>466</v>
      </c>
      <c r="D150" s="65" t="s">
        <v>97</v>
      </c>
      <c r="E150" s="66">
        <v>10000</v>
      </c>
      <c r="F150" s="65" t="s">
        <v>472</v>
      </c>
    </row>
    <row r="151" spans="1:6" ht="14.45" hidden="1" x14ac:dyDescent="0.3">
      <c r="A151" s="65" t="s">
        <v>469</v>
      </c>
      <c r="B151" s="65" t="s">
        <v>321</v>
      </c>
      <c r="C151" s="65" t="s">
        <v>466</v>
      </c>
      <c r="D151" s="65" t="s">
        <v>361</v>
      </c>
      <c r="E151" s="66">
        <v>10000</v>
      </c>
      <c r="F151" s="65" t="s">
        <v>473</v>
      </c>
    </row>
    <row r="152" spans="1:6" x14ac:dyDescent="0.25">
      <c r="A152" s="68" t="s">
        <v>474</v>
      </c>
      <c r="B152" s="68" t="s">
        <v>321</v>
      </c>
      <c r="C152" s="68" t="s">
        <v>276</v>
      </c>
      <c r="D152" s="68" t="s">
        <v>1192</v>
      </c>
      <c r="E152" s="103">
        <f>E153+E154+E155</f>
        <v>1065000</v>
      </c>
      <c r="F152" s="65" t="s">
        <v>1211</v>
      </c>
    </row>
    <row r="153" spans="1:6" ht="14.45" hidden="1" x14ac:dyDescent="0.3">
      <c r="A153" s="65" t="s">
        <v>474</v>
      </c>
      <c r="B153" s="65" t="s">
        <v>321</v>
      </c>
      <c r="C153" s="65" t="s">
        <v>276</v>
      </c>
      <c r="D153" s="65" t="s">
        <v>116</v>
      </c>
      <c r="E153" s="66">
        <v>15000</v>
      </c>
      <c r="F153" s="65" t="s">
        <v>475</v>
      </c>
    </row>
    <row r="154" spans="1:6" ht="14.45" hidden="1" x14ac:dyDescent="0.3">
      <c r="A154" s="65" t="s">
        <v>474</v>
      </c>
      <c r="B154" s="65" t="s">
        <v>321</v>
      </c>
      <c r="C154" s="65" t="s">
        <v>276</v>
      </c>
      <c r="D154" s="65" t="s">
        <v>97</v>
      </c>
      <c r="E154" s="66">
        <v>50000</v>
      </c>
      <c r="F154" s="65" t="s">
        <v>476</v>
      </c>
    </row>
    <row r="155" spans="1:6" ht="14.45" hidden="1" x14ac:dyDescent="0.3">
      <c r="A155" s="65" t="s">
        <v>474</v>
      </c>
      <c r="B155" s="65" t="s">
        <v>321</v>
      </c>
      <c r="C155" s="65" t="s">
        <v>276</v>
      </c>
      <c r="D155" s="65" t="s">
        <v>361</v>
      </c>
      <c r="E155" s="66">
        <v>1000000</v>
      </c>
      <c r="F155" s="85" t="s">
        <v>477</v>
      </c>
    </row>
    <row r="156" spans="1:6" x14ac:dyDescent="0.25">
      <c r="A156" s="68" t="s">
        <v>478</v>
      </c>
      <c r="B156" s="68" t="s">
        <v>321</v>
      </c>
      <c r="C156" s="68" t="s">
        <v>479</v>
      </c>
      <c r="D156" s="68" t="s">
        <v>1192</v>
      </c>
      <c r="E156" s="103">
        <f>E157+E158+E159</f>
        <v>40000</v>
      </c>
      <c r="F156" s="85" t="s">
        <v>1212</v>
      </c>
    </row>
    <row r="157" spans="1:6" ht="14.45" hidden="1" x14ac:dyDescent="0.3">
      <c r="A157" s="65" t="s">
        <v>478</v>
      </c>
      <c r="B157" s="65" t="s">
        <v>321</v>
      </c>
      <c r="C157" s="65" t="s">
        <v>479</v>
      </c>
      <c r="D157" s="65" t="s">
        <v>116</v>
      </c>
      <c r="E157" s="66">
        <v>10000</v>
      </c>
      <c r="F157" s="65" t="s">
        <v>480</v>
      </c>
    </row>
    <row r="158" spans="1:6" ht="14.45" hidden="1" x14ac:dyDescent="0.3">
      <c r="A158" s="65" t="s">
        <v>478</v>
      </c>
      <c r="B158" s="65" t="s">
        <v>321</v>
      </c>
      <c r="C158" s="65" t="s">
        <v>479</v>
      </c>
      <c r="D158" s="65" t="s">
        <v>97</v>
      </c>
      <c r="E158" s="66">
        <v>10000</v>
      </c>
      <c r="F158" s="65" t="s">
        <v>481</v>
      </c>
    </row>
    <row r="159" spans="1:6" ht="14.45" hidden="1" x14ac:dyDescent="0.3">
      <c r="A159" s="65" t="s">
        <v>478</v>
      </c>
      <c r="B159" s="65" t="s">
        <v>321</v>
      </c>
      <c r="C159" s="65" t="s">
        <v>479</v>
      </c>
      <c r="D159" s="65" t="s">
        <v>361</v>
      </c>
      <c r="E159" s="66">
        <v>20000</v>
      </c>
      <c r="F159" s="65" t="s">
        <v>482</v>
      </c>
    </row>
    <row r="160" spans="1:6" x14ac:dyDescent="0.25">
      <c r="A160" s="65" t="s">
        <v>483</v>
      </c>
      <c r="B160" s="65" t="s">
        <v>321</v>
      </c>
      <c r="C160" s="65" t="s">
        <v>317</v>
      </c>
      <c r="D160" s="65" t="s">
        <v>349</v>
      </c>
      <c r="E160" s="103">
        <v>100000</v>
      </c>
      <c r="F160" s="65" t="s">
        <v>484</v>
      </c>
    </row>
    <row r="161" spans="1:6" x14ac:dyDescent="0.25">
      <c r="A161" s="68" t="s">
        <v>485</v>
      </c>
      <c r="B161" s="68" t="s">
        <v>321</v>
      </c>
      <c r="C161" s="68" t="s">
        <v>317</v>
      </c>
      <c r="D161" s="68" t="s">
        <v>1192</v>
      </c>
      <c r="E161" s="103">
        <f>E162+E163+E164</f>
        <v>2840000</v>
      </c>
      <c r="F161" s="65" t="s">
        <v>282</v>
      </c>
    </row>
    <row r="162" spans="1:6" ht="14.45" hidden="1" x14ac:dyDescent="0.3">
      <c r="A162" s="65" t="s">
        <v>485</v>
      </c>
      <c r="B162" s="65" t="s">
        <v>321</v>
      </c>
      <c r="C162" s="65" t="s">
        <v>317</v>
      </c>
      <c r="D162" s="65" t="s">
        <v>349</v>
      </c>
      <c r="E162" s="66">
        <v>1250000</v>
      </c>
      <c r="F162" s="65" t="s">
        <v>486</v>
      </c>
    </row>
    <row r="163" spans="1:6" ht="14.45" hidden="1" x14ac:dyDescent="0.3">
      <c r="A163" s="65" t="s">
        <v>485</v>
      </c>
      <c r="B163" s="65" t="s">
        <v>321</v>
      </c>
      <c r="C163" s="65" t="s">
        <v>317</v>
      </c>
      <c r="D163" s="65" t="s">
        <v>97</v>
      </c>
      <c r="E163" s="66">
        <v>890000</v>
      </c>
      <c r="F163" s="65" t="s">
        <v>487</v>
      </c>
    </row>
    <row r="164" spans="1:6" ht="14.45" hidden="1" x14ac:dyDescent="0.3">
      <c r="A164" s="65" t="s">
        <v>485</v>
      </c>
      <c r="B164" s="65" t="s">
        <v>321</v>
      </c>
      <c r="C164" s="65" t="s">
        <v>317</v>
      </c>
      <c r="D164" s="65" t="s">
        <v>361</v>
      </c>
      <c r="E164" s="66">
        <v>700000</v>
      </c>
      <c r="F164" s="85" t="s">
        <v>488</v>
      </c>
    </row>
    <row r="165" spans="1:6" x14ac:dyDescent="0.25">
      <c r="A165" s="68" t="s">
        <v>200</v>
      </c>
      <c r="B165" s="68" t="s">
        <v>321</v>
      </c>
      <c r="C165" s="68" t="s">
        <v>335</v>
      </c>
      <c r="D165" s="68" t="s">
        <v>1192</v>
      </c>
      <c r="E165" s="103">
        <f>E166+E167+E168+E169+E170</f>
        <v>1300000</v>
      </c>
      <c r="F165" s="85" t="s">
        <v>1213</v>
      </c>
    </row>
    <row r="166" spans="1:6" ht="14.45" hidden="1" x14ac:dyDescent="0.3">
      <c r="A166" s="65" t="s">
        <v>200</v>
      </c>
      <c r="B166" s="65" t="s">
        <v>321</v>
      </c>
      <c r="C166" s="65" t="s">
        <v>335</v>
      </c>
      <c r="D166" s="65" t="s">
        <v>116</v>
      </c>
      <c r="E166" s="66">
        <v>10000</v>
      </c>
      <c r="F166" s="65" t="s">
        <v>489</v>
      </c>
    </row>
    <row r="167" spans="1:6" ht="14.45" hidden="1" x14ac:dyDescent="0.3">
      <c r="A167" s="65" t="s">
        <v>200</v>
      </c>
      <c r="B167" s="65" t="s">
        <v>321</v>
      </c>
      <c r="C167" s="65" t="s">
        <v>335</v>
      </c>
      <c r="D167" s="65" t="s">
        <v>455</v>
      </c>
      <c r="E167" s="66">
        <v>6000</v>
      </c>
      <c r="F167" s="65" t="s">
        <v>490</v>
      </c>
    </row>
    <row r="168" spans="1:6" ht="14.45" hidden="1" x14ac:dyDescent="0.3">
      <c r="A168" s="65" t="s">
        <v>200</v>
      </c>
      <c r="B168" s="65" t="s">
        <v>321</v>
      </c>
      <c r="C168" s="65" t="s">
        <v>335</v>
      </c>
      <c r="D168" s="65" t="s">
        <v>210</v>
      </c>
      <c r="E168" s="66">
        <v>500</v>
      </c>
      <c r="F168" s="65" t="s">
        <v>491</v>
      </c>
    </row>
    <row r="169" spans="1:6" ht="14.45" hidden="1" x14ac:dyDescent="0.3">
      <c r="A169" s="65" t="s">
        <v>200</v>
      </c>
      <c r="B169" s="65" t="s">
        <v>321</v>
      </c>
      <c r="C169" s="65" t="s">
        <v>335</v>
      </c>
      <c r="D169" s="65" t="s">
        <v>97</v>
      </c>
      <c r="E169" s="66">
        <v>283500</v>
      </c>
      <c r="F169" s="65" t="s">
        <v>492</v>
      </c>
    </row>
    <row r="170" spans="1:6" ht="14.45" hidden="1" x14ac:dyDescent="0.3">
      <c r="A170" s="65" t="s">
        <v>200</v>
      </c>
      <c r="B170" s="65" t="s">
        <v>321</v>
      </c>
      <c r="C170" s="65" t="s">
        <v>335</v>
      </c>
      <c r="D170" s="65" t="s">
        <v>361</v>
      </c>
      <c r="E170" s="66">
        <v>1000000</v>
      </c>
      <c r="F170" s="85" t="s">
        <v>493</v>
      </c>
    </row>
    <row r="171" spans="1:6" x14ac:dyDescent="0.25">
      <c r="A171" s="68" t="s">
        <v>338</v>
      </c>
      <c r="B171" s="68" t="s">
        <v>321</v>
      </c>
      <c r="C171" s="68" t="s">
        <v>252</v>
      </c>
      <c r="D171" s="68" t="s">
        <v>1192</v>
      </c>
      <c r="E171" s="103">
        <f>E172+E173+E174+E175+E176+E177</f>
        <v>53000</v>
      </c>
      <c r="F171" s="85" t="s">
        <v>1214</v>
      </c>
    </row>
    <row r="172" spans="1:6" ht="14.45" hidden="1" x14ac:dyDescent="0.3">
      <c r="A172" s="65" t="s">
        <v>338</v>
      </c>
      <c r="B172" s="65" t="s">
        <v>321</v>
      </c>
      <c r="C172" s="65" t="s">
        <v>252</v>
      </c>
      <c r="D172" s="65" t="s">
        <v>116</v>
      </c>
      <c r="E172" s="66">
        <v>15000</v>
      </c>
      <c r="F172" s="65" t="s">
        <v>494</v>
      </c>
    </row>
    <row r="173" spans="1:6" ht="14.45" hidden="1" x14ac:dyDescent="0.3">
      <c r="A173" s="65" t="s">
        <v>338</v>
      </c>
      <c r="B173" s="65" t="s">
        <v>321</v>
      </c>
      <c r="C173" s="65" t="s">
        <v>252</v>
      </c>
      <c r="D173" s="65" t="s">
        <v>347</v>
      </c>
      <c r="E173" s="66">
        <v>10000</v>
      </c>
      <c r="F173" s="65" t="s">
        <v>495</v>
      </c>
    </row>
    <row r="174" spans="1:6" ht="14.45" hidden="1" x14ac:dyDescent="0.3">
      <c r="A174" s="65" t="s">
        <v>338</v>
      </c>
      <c r="B174" s="65" t="s">
        <v>321</v>
      </c>
      <c r="C174" s="65" t="s">
        <v>252</v>
      </c>
      <c r="D174" s="65" t="s">
        <v>348</v>
      </c>
      <c r="E174" s="66">
        <v>10000</v>
      </c>
      <c r="F174" s="65" t="s">
        <v>496</v>
      </c>
    </row>
    <row r="175" spans="1:6" ht="14.45" hidden="1" x14ac:dyDescent="0.3">
      <c r="A175" s="65" t="s">
        <v>338</v>
      </c>
      <c r="B175" s="65" t="s">
        <v>321</v>
      </c>
      <c r="C175" s="65" t="s">
        <v>252</v>
      </c>
      <c r="D175" s="65" t="s">
        <v>349</v>
      </c>
      <c r="E175" s="66">
        <v>8000</v>
      </c>
      <c r="F175" s="65" t="s">
        <v>497</v>
      </c>
    </row>
    <row r="176" spans="1:6" ht="14.45" hidden="1" x14ac:dyDescent="0.3">
      <c r="A176" s="65" t="s">
        <v>338</v>
      </c>
      <c r="B176" s="65" t="s">
        <v>321</v>
      </c>
      <c r="C176" s="65" t="s">
        <v>252</v>
      </c>
      <c r="D176" s="65" t="s">
        <v>375</v>
      </c>
      <c r="E176" s="66">
        <v>5000</v>
      </c>
      <c r="F176" s="65" t="s">
        <v>498</v>
      </c>
    </row>
    <row r="177" spans="1:6" ht="14.45" hidden="1" x14ac:dyDescent="0.3">
      <c r="A177" s="65" t="s">
        <v>338</v>
      </c>
      <c r="B177" s="65" t="s">
        <v>321</v>
      </c>
      <c r="C177" s="65" t="s">
        <v>252</v>
      </c>
      <c r="D177" s="65" t="s">
        <v>97</v>
      </c>
      <c r="E177" s="66">
        <v>5000</v>
      </c>
      <c r="F177" s="65" t="s">
        <v>499</v>
      </c>
    </row>
    <row r="178" spans="1:6" x14ac:dyDescent="0.25">
      <c r="A178" s="68" t="s">
        <v>500</v>
      </c>
      <c r="B178" s="68" t="s">
        <v>321</v>
      </c>
      <c r="C178" s="68" t="s">
        <v>268</v>
      </c>
      <c r="D178" s="68" t="s">
        <v>1192</v>
      </c>
      <c r="E178" s="103">
        <f>E179+E180+E181</f>
        <v>5070000</v>
      </c>
      <c r="F178" s="65" t="s">
        <v>1215</v>
      </c>
    </row>
    <row r="179" spans="1:6" ht="14.45" hidden="1" x14ac:dyDescent="0.3">
      <c r="A179" s="65" t="s">
        <v>500</v>
      </c>
      <c r="B179" s="65" t="s">
        <v>321</v>
      </c>
      <c r="C179" s="65" t="s">
        <v>268</v>
      </c>
      <c r="D179" s="65" t="s">
        <v>116</v>
      </c>
      <c r="E179" s="66">
        <v>10000</v>
      </c>
      <c r="F179" s="65" t="s">
        <v>501</v>
      </c>
    </row>
    <row r="180" spans="1:6" ht="14.45" hidden="1" x14ac:dyDescent="0.3">
      <c r="A180" s="65" t="s">
        <v>500</v>
      </c>
      <c r="B180" s="65" t="s">
        <v>321</v>
      </c>
      <c r="C180" s="65" t="s">
        <v>268</v>
      </c>
      <c r="D180" s="65" t="s">
        <v>97</v>
      </c>
      <c r="E180" s="66">
        <v>60000</v>
      </c>
      <c r="F180" s="65" t="s">
        <v>502</v>
      </c>
    </row>
    <row r="181" spans="1:6" ht="14.45" hidden="1" x14ac:dyDescent="0.3">
      <c r="A181" s="65" t="s">
        <v>500</v>
      </c>
      <c r="B181" s="65" t="s">
        <v>321</v>
      </c>
      <c r="C181" s="65" t="s">
        <v>268</v>
      </c>
      <c r="D181" s="65" t="s">
        <v>361</v>
      </c>
      <c r="E181" s="66">
        <v>5000000</v>
      </c>
      <c r="F181" s="85" t="s">
        <v>503</v>
      </c>
    </row>
    <row r="182" spans="1:6" x14ac:dyDescent="0.25">
      <c r="A182" s="68" t="s">
        <v>504</v>
      </c>
      <c r="B182" s="68" t="s">
        <v>321</v>
      </c>
      <c r="C182" s="68" t="s">
        <v>271</v>
      </c>
      <c r="D182" s="68" t="s">
        <v>1192</v>
      </c>
      <c r="E182" s="103">
        <f>E183+E184</f>
        <v>826000</v>
      </c>
      <c r="F182" s="85" t="s">
        <v>1216</v>
      </c>
    </row>
    <row r="183" spans="1:6" ht="14.45" hidden="1" x14ac:dyDescent="0.3">
      <c r="A183" s="65" t="s">
        <v>504</v>
      </c>
      <c r="B183" s="65" t="s">
        <v>321</v>
      </c>
      <c r="C183" s="65" t="s">
        <v>271</v>
      </c>
      <c r="D183" s="65" t="s">
        <v>116</v>
      </c>
      <c r="E183" s="66">
        <v>10000</v>
      </c>
      <c r="F183" s="65" t="s">
        <v>505</v>
      </c>
    </row>
    <row r="184" spans="1:6" ht="14.45" hidden="1" x14ac:dyDescent="0.3">
      <c r="A184" s="65" t="s">
        <v>504</v>
      </c>
      <c r="B184" s="65" t="s">
        <v>321</v>
      </c>
      <c r="C184" s="65" t="s">
        <v>271</v>
      </c>
      <c r="D184" s="65" t="s">
        <v>361</v>
      </c>
      <c r="E184" s="66">
        <v>816000</v>
      </c>
      <c r="F184" s="65" t="s">
        <v>506</v>
      </c>
    </row>
    <row r="185" spans="1:6" x14ac:dyDescent="0.25">
      <c r="A185" s="68" t="s">
        <v>340</v>
      </c>
      <c r="B185" s="68" t="s">
        <v>321</v>
      </c>
      <c r="C185" s="68" t="s">
        <v>273</v>
      </c>
      <c r="D185" s="68" t="s">
        <v>1192</v>
      </c>
      <c r="E185" s="103">
        <f>E186+E187</f>
        <v>25000</v>
      </c>
      <c r="F185" s="65" t="s">
        <v>274</v>
      </c>
    </row>
    <row r="186" spans="1:6" ht="14.45" hidden="1" x14ac:dyDescent="0.3">
      <c r="A186" s="65" t="s">
        <v>340</v>
      </c>
      <c r="B186" s="65" t="s">
        <v>321</v>
      </c>
      <c r="C186" s="65" t="s">
        <v>273</v>
      </c>
      <c r="D186" s="65" t="s">
        <v>116</v>
      </c>
      <c r="E186" s="66">
        <v>15000</v>
      </c>
      <c r="F186" s="65" t="s">
        <v>507</v>
      </c>
    </row>
    <row r="187" spans="1:6" ht="14.45" hidden="1" x14ac:dyDescent="0.3">
      <c r="A187" s="65" t="s">
        <v>340</v>
      </c>
      <c r="B187" s="65" t="s">
        <v>321</v>
      </c>
      <c r="C187" s="65" t="s">
        <v>273</v>
      </c>
      <c r="D187" s="65" t="s">
        <v>361</v>
      </c>
      <c r="E187" s="66">
        <v>10000</v>
      </c>
      <c r="F187" s="65" t="s">
        <v>508</v>
      </c>
    </row>
    <row r="188" spans="1:6" x14ac:dyDescent="0.25">
      <c r="A188" s="65" t="s">
        <v>509</v>
      </c>
      <c r="B188" s="65" t="s">
        <v>321</v>
      </c>
      <c r="C188" s="65" t="s">
        <v>273</v>
      </c>
      <c r="D188" s="65" t="s">
        <v>97</v>
      </c>
      <c r="E188" s="103">
        <v>200000</v>
      </c>
      <c r="F188" s="85" t="s">
        <v>510</v>
      </c>
    </row>
    <row r="189" spans="1:6" x14ac:dyDescent="0.25">
      <c r="A189" s="65" t="s">
        <v>511</v>
      </c>
      <c r="B189" s="65" t="s">
        <v>321</v>
      </c>
      <c r="C189" s="65" t="s">
        <v>252</v>
      </c>
      <c r="D189" s="65" t="s">
        <v>97</v>
      </c>
      <c r="E189" s="103">
        <v>25351000</v>
      </c>
      <c r="F189" s="65" t="s">
        <v>512</v>
      </c>
    </row>
    <row r="190" spans="1:6" x14ac:dyDescent="0.25">
      <c r="A190" s="68" t="s">
        <v>1331</v>
      </c>
      <c r="B190" s="65" t="s">
        <v>321</v>
      </c>
      <c r="C190" s="68" t="s">
        <v>252</v>
      </c>
      <c r="D190" s="68" t="s">
        <v>76</v>
      </c>
      <c r="E190" s="98">
        <v>200000</v>
      </c>
      <c r="F190" s="70" t="s">
        <v>548</v>
      </c>
    </row>
    <row r="191" spans="1:6" x14ac:dyDescent="0.25">
      <c r="A191" s="68" t="s">
        <v>513</v>
      </c>
      <c r="B191" s="68" t="s">
        <v>321</v>
      </c>
      <c r="C191" s="68" t="s">
        <v>466</v>
      </c>
      <c r="D191" s="68" t="s">
        <v>1192</v>
      </c>
      <c r="E191" s="103">
        <f>E192+E193+E194</f>
        <v>160000</v>
      </c>
      <c r="F191" s="65" t="s">
        <v>1217</v>
      </c>
    </row>
    <row r="192" spans="1:6" ht="14.45" hidden="1" x14ac:dyDescent="0.3">
      <c r="A192" s="65" t="s">
        <v>513</v>
      </c>
      <c r="B192" s="65" t="s">
        <v>321</v>
      </c>
      <c r="C192" s="65" t="s">
        <v>466</v>
      </c>
      <c r="D192" s="65" t="s">
        <v>127</v>
      </c>
      <c r="E192" s="66">
        <v>100000</v>
      </c>
      <c r="F192" s="65" t="s">
        <v>514</v>
      </c>
    </row>
    <row r="193" spans="1:6" ht="14.45" hidden="1" x14ac:dyDescent="0.3">
      <c r="A193" s="65" t="s">
        <v>513</v>
      </c>
      <c r="B193" s="65" t="s">
        <v>321</v>
      </c>
      <c r="C193" s="65" t="s">
        <v>466</v>
      </c>
      <c r="D193" s="65" t="s">
        <v>116</v>
      </c>
      <c r="E193" s="66">
        <v>50000</v>
      </c>
      <c r="F193" s="65" t="s">
        <v>515</v>
      </c>
    </row>
    <row r="194" spans="1:6" ht="14.45" hidden="1" x14ac:dyDescent="0.3">
      <c r="A194" s="65" t="s">
        <v>513</v>
      </c>
      <c r="B194" s="65" t="s">
        <v>321</v>
      </c>
      <c r="C194" s="65" t="s">
        <v>466</v>
      </c>
      <c r="D194" s="65" t="s">
        <v>361</v>
      </c>
      <c r="E194" s="66">
        <v>10000</v>
      </c>
      <c r="F194" s="65" t="s">
        <v>516</v>
      </c>
    </row>
    <row r="195" spans="1:6" x14ac:dyDescent="0.25">
      <c r="A195" s="68" t="s">
        <v>517</v>
      </c>
      <c r="B195" s="68" t="s">
        <v>321</v>
      </c>
      <c r="C195" s="68" t="s">
        <v>325</v>
      </c>
      <c r="D195" s="68" t="s">
        <v>1192</v>
      </c>
      <c r="E195" s="103">
        <f>E196+E197+E198+E199+E200+E201</f>
        <v>330000</v>
      </c>
      <c r="F195" s="65" t="s">
        <v>1218</v>
      </c>
    </row>
    <row r="196" spans="1:6" ht="14.45" hidden="1" x14ac:dyDescent="0.3">
      <c r="A196" s="65" t="s">
        <v>517</v>
      </c>
      <c r="B196" s="65" t="s">
        <v>321</v>
      </c>
      <c r="C196" s="65" t="s">
        <v>325</v>
      </c>
      <c r="D196" s="65" t="s">
        <v>127</v>
      </c>
      <c r="E196" s="66">
        <v>10000</v>
      </c>
      <c r="F196" s="65" t="s">
        <v>518</v>
      </c>
    </row>
    <row r="197" spans="1:6" ht="14.45" hidden="1" x14ac:dyDescent="0.3">
      <c r="A197" s="65" t="s">
        <v>517</v>
      </c>
      <c r="B197" s="65" t="s">
        <v>321</v>
      </c>
      <c r="C197" s="65" t="s">
        <v>325</v>
      </c>
      <c r="D197" s="65" t="s">
        <v>116</v>
      </c>
      <c r="E197" s="66">
        <v>15000</v>
      </c>
      <c r="F197" s="65" t="s">
        <v>519</v>
      </c>
    </row>
    <row r="198" spans="1:6" ht="14.45" hidden="1" x14ac:dyDescent="0.3">
      <c r="A198" s="65" t="s">
        <v>517</v>
      </c>
      <c r="B198" s="65" t="s">
        <v>321</v>
      </c>
      <c r="C198" s="65" t="s">
        <v>325</v>
      </c>
      <c r="D198" s="65" t="s">
        <v>347</v>
      </c>
      <c r="E198" s="66">
        <v>10000</v>
      </c>
      <c r="F198" s="65" t="s">
        <v>520</v>
      </c>
    </row>
    <row r="199" spans="1:6" ht="14.45" hidden="1" x14ac:dyDescent="0.3">
      <c r="A199" s="65" t="s">
        <v>517</v>
      </c>
      <c r="B199" s="65" t="s">
        <v>321</v>
      </c>
      <c r="C199" s="65" t="s">
        <v>325</v>
      </c>
      <c r="D199" s="65" t="s">
        <v>348</v>
      </c>
      <c r="E199" s="66">
        <v>230000</v>
      </c>
      <c r="F199" s="65" t="s">
        <v>521</v>
      </c>
    </row>
    <row r="200" spans="1:6" ht="14.45" hidden="1" x14ac:dyDescent="0.3">
      <c r="A200" s="65" t="s">
        <v>517</v>
      </c>
      <c r="B200" s="65" t="s">
        <v>321</v>
      </c>
      <c r="C200" s="65" t="s">
        <v>325</v>
      </c>
      <c r="D200" s="65" t="s">
        <v>349</v>
      </c>
      <c r="E200" s="66">
        <v>40000</v>
      </c>
      <c r="F200" s="65" t="s">
        <v>522</v>
      </c>
    </row>
    <row r="201" spans="1:6" ht="14.45" hidden="1" x14ac:dyDescent="0.3">
      <c r="A201" s="65" t="s">
        <v>517</v>
      </c>
      <c r="B201" s="65" t="s">
        <v>321</v>
      </c>
      <c r="C201" s="65" t="s">
        <v>325</v>
      </c>
      <c r="D201" s="65" t="s">
        <v>375</v>
      </c>
      <c r="E201" s="66">
        <v>25000</v>
      </c>
      <c r="F201" s="65" t="s">
        <v>523</v>
      </c>
    </row>
    <row r="202" spans="1:6" x14ac:dyDescent="0.25">
      <c r="A202" s="68" t="s">
        <v>148</v>
      </c>
      <c r="B202" s="68" t="s">
        <v>321</v>
      </c>
      <c r="C202" s="68" t="s">
        <v>149</v>
      </c>
      <c r="D202" s="68" t="s">
        <v>701</v>
      </c>
      <c r="E202" s="103">
        <f>E203+E204+E205+E206</f>
        <v>2631000</v>
      </c>
      <c r="F202" s="65" t="s">
        <v>1309</v>
      </c>
    </row>
    <row r="203" spans="1:6" ht="14.45" hidden="1" x14ac:dyDescent="0.3">
      <c r="A203" s="65" t="s">
        <v>148</v>
      </c>
      <c r="B203" s="65" t="s">
        <v>321</v>
      </c>
      <c r="C203" s="65" t="s">
        <v>149</v>
      </c>
      <c r="D203" s="65" t="s">
        <v>89</v>
      </c>
      <c r="E203" s="66">
        <v>1825000</v>
      </c>
      <c r="F203" s="65" t="s">
        <v>524</v>
      </c>
    </row>
    <row r="204" spans="1:6" ht="14.45" hidden="1" x14ac:dyDescent="0.3">
      <c r="A204" s="65" t="s">
        <v>148</v>
      </c>
      <c r="B204" s="65" t="s">
        <v>321</v>
      </c>
      <c r="C204" s="65" t="s">
        <v>149</v>
      </c>
      <c r="D204" s="65" t="s">
        <v>91</v>
      </c>
      <c r="E204" s="66">
        <v>150000</v>
      </c>
      <c r="F204" s="65" t="s">
        <v>525</v>
      </c>
    </row>
    <row r="205" spans="1:6" ht="14.45" hidden="1" x14ac:dyDescent="0.3">
      <c r="A205" s="65" t="s">
        <v>148</v>
      </c>
      <c r="B205" s="65" t="s">
        <v>321</v>
      </c>
      <c r="C205" s="65" t="s">
        <v>149</v>
      </c>
      <c r="D205" s="65" t="s">
        <v>93</v>
      </c>
      <c r="E205" s="66">
        <v>480000</v>
      </c>
      <c r="F205" s="65" t="s">
        <v>526</v>
      </c>
    </row>
    <row r="206" spans="1:6" ht="14.45" hidden="1" x14ac:dyDescent="0.3">
      <c r="A206" s="65" t="s">
        <v>148</v>
      </c>
      <c r="B206" s="65" t="s">
        <v>321</v>
      </c>
      <c r="C206" s="65" t="s">
        <v>149</v>
      </c>
      <c r="D206" s="65" t="s">
        <v>95</v>
      </c>
      <c r="E206" s="66">
        <v>176000</v>
      </c>
      <c r="F206" s="65" t="s">
        <v>527</v>
      </c>
    </row>
    <row r="207" spans="1:6" x14ac:dyDescent="0.25">
      <c r="A207" s="68">
        <v>1613</v>
      </c>
      <c r="B207" s="68" t="s">
        <v>321</v>
      </c>
      <c r="C207" s="68" t="s">
        <v>149</v>
      </c>
      <c r="D207" s="68" t="s">
        <v>1192</v>
      </c>
      <c r="E207" s="103">
        <f>E208+E209+E210+E211+E212+E213+E214+E215+E216</f>
        <v>2322000</v>
      </c>
      <c r="F207" s="65" t="s">
        <v>1219</v>
      </c>
    </row>
    <row r="208" spans="1:6" ht="14.45" hidden="1" x14ac:dyDescent="0.3">
      <c r="A208" s="65" t="s">
        <v>148</v>
      </c>
      <c r="B208" s="65" t="s">
        <v>321</v>
      </c>
      <c r="C208" s="65" t="s">
        <v>149</v>
      </c>
      <c r="D208" s="65" t="s">
        <v>127</v>
      </c>
      <c r="E208" s="66">
        <v>70000</v>
      </c>
      <c r="F208" s="86" t="s">
        <v>528</v>
      </c>
    </row>
    <row r="209" spans="1:6" ht="14.45" hidden="1" x14ac:dyDescent="0.3">
      <c r="A209" s="65" t="s">
        <v>148</v>
      </c>
      <c r="B209" s="65" t="s">
        <v>321</v>
      </c>
      <c r="C209" s="65" t="s">
        <v>149</v>
      </c>
      <c r="D209" s="65" t="s">
        <v>116</v>
      </c>
      <c r="E209" s="66">
        <v>60000</v>
      </c>
      <c r="F209" s="65" t="s">
        <v>530</v>
      </c>
    </row>
    <row r="210" spans="1:6" ht="14.45" hidden="1" x14ac:dyDescent="0.3">
      <c r="A210" s="65" t="s">
        <v>148</v>
      </c>
      <c r="B210" s="65" t="s">
        <v>321</v>
      </c>
      <c r="C210" s="65" t="s">
        <v>149</v>
      </c>
      <c r="D210" s="65" t="s">
        <v>347</v>
      </c>
      <c r="E210" s="66">
        <v>100000</v>
      </c>
      <c r="F210" s="65" t="s">
        <v>531</v>
      </c>
    </row>
    <row r="211" spans="1:6" ht="14.45" hidden="1" x14ac:dyDescent="0.3">
      <c r="A211" s="65" t="s">
        <v>148</v>
      </c>
      <c r="B211" s="65" t="s">
        <v>321</v>
      </c>
      <c r="C211" s="65" t="s">
        <v>149</v>
      </c>
      <c r="D211" s="65" t="s">
        <v>348</v>
      </c>
      <c r="E211" s="66">
        <v>300000</v>
      </c>
      <c r="F211" s="65" t="s">
        <v>532</v>
      </c>
    </row>
    <row r="212" spans="1:6" ht="14.45" hidden="1" x14ac:dyDescent="0.3">
      <c r="A212" s="65" t="s">
        <v>148</v>
      </c>
      <c r="B212" s="65" t="s">
        <v>321</v>
      </c>
      <c r="C212" s="65" t="s">
        <v>149</v>
      </c>
      <c r="D212" s="65" t="s">
        <v>349</v>
      </c>
      <c r="E212" s="66">
        <v>1500000</v>
      </c>
      <c r="F212" s="65" t="s">
        <v>533</v>
      </c>
    </row>
    <row r="213" spans="1:6" ht="14.45" hidden="1" x14ac:dyDescent="0.3">
      <c r="A213" s="65" t="s">
        <v>148</v>
      </c>
      <c r="B213" s="65" t="s">
        <v>321</v>
      </c>
      <c r="C213" s="65" t="s">
        <v>149</v>
      </c>
      <c r="D213" s="65" t="s">
        <v>384</v>
      </c>
      <c r="E213" s="66">
        <v>2000</v>
      </c>
      <c r="F213" s="65" t="s">
        <v>534</v>
      </c>
    </row>
    <row r="214" spans="1:6" ht="14.45" hidden="1" x14ac:dyDescent="0.3">
      <c r="A214" s="65" t="s">
        <v>148</v>
      </c>
      <c r="B214" s="65" t="s">
        <v>321</v>
      </c>
      <c r="C214" s="65" t="s">
        <v>149</v>
      </c>
      <c r="D214" s="65" t="s">
        <v>130</v>
      </c>
      <c r="E214" s="66">
        <v>20000</v>
      </c>
      <c r="F214" s="65" t="s">
        <v>535</v>
      </c>
    </row>
    <row r="215" spans="1:6" ht="14.45" hidden="1" x14ac:dyDescent="0.3">
      <c r="A215" s="65" t="s">
        <v>148</v>
      </c>
      <c r="B215" s="65" t="s">
        <v>321</v>
      </c>
      <c r="C215" s="65" t="s">
        <v>149</v>
      </c>
      <c r="D215" s="65" t="s">
        <v>97</v>
      </c>
      <c r="E215" s="66">
        <v>120000</v>
      </c>
      <c r="F215" s="65" t="s">
        <v>536</v>
      </c>
    </row>
    <row r="216" spans="1:6" ht="14.45" hidden="1" x14ac:dyDescent="0.3">
      <c r="A216" s="65" t="s">
        <v>148</v>
      </c>
      <c r="B216" s="65" t="s">
        <v>321</v>
      </c>
      <c r="C216" s="65" t="s">
        <v>149</v>
      </c>
      <c r="D216" s="65" t="s">
        <v>361</v>
      </c>
      <c r="E216" s="66">
        <v>150000</v>
      </c>
      <c r="F216" s="65" t="s">
        <v>537</v>
      </c>
    </row>
    <row r="217" spans="1:6" x14ac:dyDescent="0.25">
      <c r="A217" s="65" t="s">
        <v>148</v>
      </c>
      <c r="B217" s="65" t="s">
        <v>321</v>
      </c>
      <c r="C217" s="65" t="s">
        <v>99</v>
      </c>
      <c r="D217" s="65" t="s">
        <v>100</v>
      </c>
      <c r="E217" s="103">
        <v>26000</v>
      </c>
      <c r="F217" s="65" t="s">
        <v>538</v>
      </c>
    </row>
    <row r="218" spans="1:6" x14ac:dyDescent="0.25">
      <c r="A218" s="65" t="s">
        <v>148</v>
      </c>
      <c r="B218" s="65" t="s">
        <v>321</v>
      </c>
      <c r="C218" s="65" t="s">
        <v>149</v>
      </c>
      <c r="D218" s="65" t="s">
        <v>102</v>
      </c>
      <c r="E218" s="103">
        <v>10000</v>
      </c>
      <c r="F218" s="65" t="s">
        <v>539</v>
      </c>
    </row>
    <row r="219" spans="1:6" x14ac:dyDescent="0.25">
      <c r="A219" s="68" t="s">
        <v>1333</v>
      </c>
      <c r="B219" s="65" t="s">
        <v>321</v>
      </c>
      <c r="C219" s="68" t="s">
        <v>241</v>
      </c>
      <c r="D219" s="68" t="s">
        <v>361</v>
      </c>
      <c r="E219" s="98">
        <v>600000</v>
      </c>
      <c r="F219" s="70" t="s">
        <v>549</v>
      </c>
    </row>
    <row r="220" spans="1:6" x14ac:dyDescent="0.25">
      <c r="A220" s="65" t="s">
        <v>540</v>
      </c>
      <c r="B220" s="65" t="s">
        <v>321</v>
      </c>
      <c r="C220" s="65" t="s">
        <v>541</v>
      </c>
      <c r="D220" s="65" t="s">
        <v>97</v>
      </c>
      <c r="E220" s="103">
        <v>65000</v>
      </c>
      <c r="F220" s="65" t="s">
        <v>542</v>
      </c>
    </row>
    <row r="221" spans="1:6" x14ac:dyDescent="0.25">
      <c r="A221" s="65" t="s">
        <v>543</v>
      </c>
      <c r="B221" s="65" t="s">
        <v>321</v>
      </c>
      <c r="C221" s="65" t="s">
        <v>252</v>
      </c>
      <c r="D221" s="65" t="s">
        <v>97</v>
      </c>
      <c r="E221" s="103">
        <v>15000</v>
      </c>
      <c r="F221" s="65" t="s">
        <v>544</v>
      </c>
    </row>
    <row r="222" spans="1:6" x14ac:dyDescent="0.25">
      <c r="A222" s="68" t="s">
        <v>1332</v>
      </c>
      <c r="B222" s="65" t="s">
        <v>321</v>
      </c>
      <c r="C222" s="68" t="s">
        <v>241</v>
      </c>
      <c r="D222" s="68" t="s">
        <v>361</v>
      </c>
      <c r="E222" s="98">
        <v>2000000</v>
      </c>
      <c r="F222" s="70" t="s">
        <v>550</v>
      </c>
    </row>
    <row r="223" spans="1:6" x14ac:dyDescent="0.25">
      <c r="A223" s="65"/>
      <c r="B223" s="65"/>
      <c r="C223" s="65"/>
      <c r="D223" s="65"/>
      <c r="E223" s="101">
        <f>E21+E25+E29+E33+E41+E42+E47+E50+E55+E56+E57+E65+E73+E74+E80+E85+E90+E95+E96+E102+E103+E104+E105+E106+E111+E116+E117+E118+E122+E126+E130+E134+E139+E142+E143+E144+E147+E152+E156+E160+E161+E165+E171+E178+E182+E185+E188+E189+E190+E191+E195+E202+E207+E217+E218+E219+E220+E221+E222</f>
        <v>71819000</v>
      </c>
      <c r="F223" s="52" t="s">
        <v>1</v>
      </c>
    </row>
    <row r="227" spans="1:1" x14ac:dyDescent="0.25">
      <c r="A227" s="57"/>
    </row>
    <row r="228" spans="1:1" x14ac:dyDescent="0.25">
      <c r="A228" s="83"/>
    </row>
    <row r="229" spans="1:1" x14ac:dyDescent="0.25">
      <c r="A229" s="84"/>
    </row>
  </sheetData>
  <mergeCells count="3">
    <mergeCell ref="A1:F1"/>
    <mergeCell ref="A2:F2"/>
    <mergeCell ref="A3:F3"/>
  </mergeCells>
  <pageMargins left="0.31496062992125984" right="0.31496062992125984" top="0.78740157480314965" bottom="0.78740157480314965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F19" sqref="F19"/>
    </sheetView>
  </sheetViews>
  <sheetFormatPr defaultColWidth="9.140625" defaultRowHeight="15" x14ac:dyDescent="0.25"/>
  <cols>
    <col min="1" max="1" width="11.140625" style="42" customWidth="1"/>
    <col min="2" max="2" width="8.42578125" style="42" customWidth="1"/>
    <col min="3" max="3" width="8.7109375" style="42" customWidth="1"/>
    <col min="4" max="4" width="8" style="42" customWidth="1"/>
    <col min="5" max="5" width="16.28515625" style="43" bestFit="1" customWidth="1"/>
    <col min="6" max="6" width="37.28515625" style="42" bestFit="1" customWidth="1"/>
    <col min="7" max="16384" width="9.140625" style="42"/>
  </cols>
  <sheetData>
    <row r="1" spans="1:6" x14ac:dyDescent="0.25">
      <c r="A1" s="156" t="s">
        <v>60</v>
      </c>
      <c r="B1" s="156"/>
      <c r="C1" s="156"/>
      <c r="D1" s="156"/>
      <c r="E1" s="156"/>
      <c r="F1" s="156"/>
    </row>
    <row r="2" spans="1:6" ht="14.45" x14ac:dyDescent="0.3">
      <c r="A2" s="156" t="s">
        <v>554</v>
      </c>
      <c r="B2" s="156"/>
      <c r="C2" s="156"/>
      <c r="D2" s="156"/>
      <c r="E2" s="156"/>
      <c r="F2" s="156"/>
    </row>
    <row r="3" spans="1:6" x14ac:dyDescent="0.25">
      <c r="A3" s="156" t="s">
        <v>61</v>
      </c>
      <c r="B3" s="156"/>
      <c r="C3" s="156"/>
      <c r="D3" s="156"/>
      <c r="E3" s="156"/>
      <c r="F3" s="156"/>
    </row>
    <row r="5" spans="1:6" s="87" customFormat="1" ht="30" x14ac:dyDescent="0.25">
      <c r="A5" s="47" t="s">
        <v>62</v>
      </c>
      <c r="B5" s="47" t="s">
        <v>63</v>
      </c>
      <c r="C5" s="47" t="s">
        <v>64</v>
      </c>
      <c r="D5" s="47" t="s">
        <v>65</v>
      </c>
      <c r="E5" s="46" t="s">
        <v>66</v>
      </c>
      <c r="F5" s="47" t="s">
        <v>67</v>
      </c>
    </row>
    <row r="6" spans="1:6" s="87" customFormat="1" x14ac:dyDescent="0.25">
      <c r="A6" s="65" t="s">
        <v>320</v>
      </c>
      <c r="B6" s="68" t="s">
        <v>308</v>
      </c>
      <c r="C6" s="65" t="s">
        <v>322</v>
      </c>
      <c r="D6" s="65" t="s">
        <v>323</v>
      </c>
      <c r="E6" s="103">
        <v>35000</v>
      </c>
      <c r="F6" s="86" t="s">
        <v>588</v>
      </c>
    </row>
    <row r="7" spans="1:6" x14ac:dyDescent="0.25">
      <c r="A7" s="49" t="s">
        <v>194</v>
      </c>
      <c r="B7" s="49" t="s">
        <v>308</v>
      </c>
      <c r="C7" s="49" t="s">
        <v>329</v>
      </c>
      <c r="D7" s="49" t="s">
        <v>323</v>
      </c>
      <c r="E7" s="97">
        <v>2828000</v>
      </c>
      <c r="F7" s="49" t="s">
        <v>555</v>
      </c>
    </row>
    <row r="8" spans="1:6" x14ac:dyDescent="0.25">
      <c r="A8" s="49" t="s">
        <v>440</v>
      </c>
      <c r="B8" s="49" t="s">
        <v>308</v>
      </c>
      <c r="C8" s="49" t="s">
        <v>557</v>
      </c>
      <c r="D8" s="49" t="s">
        <v>71</v>
      </c>
      <c r="E8" s="106">
        <v>36000</v>
      </c>
      <c r="F8" s="49" t="s">
        <v>558</v>
      </c>
    </row>
    <row r="9" spans="1:6" x14ac:dyDescent="0.25">
      <c r="A9" s="49" t="s">
        <v>440</v>
      </c>
      <c r="B9" s="49" t="s">
        <v>308</v>
      </c>
      <c r="C9" s="49" t="s">
        <v>329</v>
      </c>
      <c r="D9" s="49" t="s">
        <v>323</v>
      </c>
      <c r="E9" s="97">
        <v>1600000</v>
      </c>
      <c r="F9" s="49" t="s">
        <v>559</v>
      </c>
    </row>
    <row r="10" spans="1:6" x14ac:dyDescent="0.25">
      <c r="A10" s="62" t="s">
        <v>1221</v>
      </c>
      <c r="B10" s="62" t="s">
        <v>308</v>
      </c>
      <c r="C10" s="62" t="s">
        <v>453</v>
      </c>
      <c r="D10" s="62" t="s">
        <v>323</v>
      </c>
      <c r="E10" s="97">
        <f>E11+E12</f>
        <v>3070000</v>
      </c>
      <c r="F10" s="49" t="s">
        <v>1220</v>
      </c>
    </row>
    <row r="11" spans="1:6" ht="14.45" hidden="1" x14ac:dyDescent="0.3">
      <c r="A11" s="49" t="s">
        <v>560</v>
      </c>
      <c r="B11" s="49" t="s">
        <v>308</v>
      </c>
      <c r="C11" s="49" t="s">
        <v>453</v>
      </c>
      <c r="D11" s="49" t="s">
        <v>323</v>
      </c>
      <c r="E11" s="50">
        <v>100000</v>
      </c>
      <c r="F11" s="55" t="s">
        <v>561</v>
      </c>
    </row>
    <row r="12" spans="1:6" ht="14.45" hidden="1" x14ac:dyDescent="0.3">
      <c r="A12" s="49" t="s">
        <v>452</v>
      </c>
      <c r="B12" s="49" t="s">
        <v>308</v>
      </c>
      <c r="C12" s="49" t="s">
        <v>453</v>
      </c>
      <c r="D12" s="49" t="s">
        <v>323</v>
      </c>
      <c r="E12" s="50">
        <v>2970000</v>
      </c>
      <c r="F12" s="49" t="s">
        <v>562</v>
      </c>
    </row>
    <row r="13" spans="1:6" s="53" customFormat="1" ht="14.45" x14ac:dyDescent="0.3">
      <c r="A13" s="52"/>
      <c r="B13" s="52"/>
      <c r="C13" s="52"/>
      <c r="D13" s="52"/>
      <c r="E13" s="101">
        <f>SUM(E6:E10)</f>
        <v>7569000</v>
      </c>
      <c r="F13" s="52" t="s">
        <v>1</v>
      </c>
    </row>
    <row r="15" spans="1:6" s="87" customFormat="1" ht="30" x14ac:dyDescent="0.25">
      <c r="A15" s="47" t="s">
        <v>62</v>
      </c>
      <c r="B15" s="47" t="s">
        <v>63</v>
      </c>
      <c r="C15" s="47" t="s">
        <v>64</v>
      </c>
      <c r="D15" s="47" t="s">
        <v>65</v>
      </c>
      <c r="E15" s="46" t="s">
        <v>66</v>
      </c>
      <c r="F15" s="47" t="s">
        <v>73</v>
      </c>
    </row>
    <row r="16" spans="1:6" s="107" customFormat="1" x14ac:dyDescent="0.25">
      <c r="A16" s="105" t="s">
        <v>556</v>
      </c>
      <c r="B16" s="105" t="s">
        <v>308</v>
      </c>
      <c r="C16" s="105" t="s">
        <v>329</v>
      </c>
      <c r="D16" s="105" t="s">
        <v>701</v>
      </c>
      <c r="E16" s="102">
        <f>E17+E18+E19+E20+E21</f>
        <v>950000</v>
      </c>
      <c r="F16" s="99" t="s">
        <v>1222</v>
      </c>
    </row>
    <row r="17" spans="1:6" ht="14.45" hidden="1" x14ac:dyDescent="0.3">
      <c r="A17" s="49" t="s">
        <v>556</v>
      </c>
      <c r="B17" s="49" t="s">
        <v>308</v>
      </c>
      <c r="C17" s="49" t="s">
        <v>329</v>
      </c>
      <c r="D17" s="49" t="s">
        <v>347</v>
      </c>
      <c r="E17" s="50">
        <v>40000</v>
      </c>
      <c r="F17" s="49" t="s">
        <v>563</v>
      </c>
    </row>
    <row r="18" spans="1:6" ht="14.45" hidden="1" x14ac:dyDescent="0.3">
      <c r="A18" s="49" t="s">
        <v>556</v>
      </c>
      <c r="B18" s="49" t="s">
        <v>308</v>
      </c>
      <c r="C18" s="49" t="s">
        <v>329</v>
      </c>
      <c r="D18" s="49" t="s">
        <v>348</v>
      </c>
      <c r="E18" s="50">
        <v>600000</v>
      </c>
      <c r="F18" s="49" t="s">
        <v>564</v>
      </c>
    </row>
    <row r="19" spans="1:6" ht="14.45" hidden="1" x14ac:dyDescent="0.3">
      <c r="A19" s="49" t="s">
        <v>556</v>
      </c>
      <c r="B19" s="49" t="s">
        <v>308</v>
      </c>
      <c r="C19" s="49" t="s">
        <v>329</v>
      </c>
      <c r="D19" s="49" t="s">
        <v>352</v>
      </c>
      <c r="E19" s="50">
        <v>200000</v>
      </c>
      <c r="F19" s="49" t="s">
        <v>565</v>
      </c>
    </row>
    <row r="20" spans="1:6" ht="14.45" hidden="1" x14ac:dyDescent="0.3">
      <c r="A20" s="49" t="s">
        <v>556</v>
      </c>
      <c r="B20" s="49" t="s">
        <v>308</v>
      </c>
      <c r="C20" s="49" t="s">
        <v>329</v>
      </c>
      <c r="D20" s="49" t="s">
        <v>349</v>
      </c>
      <c r="E20" s="50">
        <v>70000</v>
      </c>
      <c r="F20" s="49" t="s">
        <v>566</v>
      </c>
    </row>
    <row r="21" spans="1:6" ht="14.45" hidden="1" x14ac:dyDescent="0.3">
      <c r="A21" s="49" t="s">
        <v>556</v>
      </c>
      <c r="B21" s="49" t="s">
        <v>308</v>
      </c>
      <c r="C21" s="49" t="s">
        <v>329</v>
      </c>
      <c r="D21" s="49" t="s">
        <v>375</v>
      </c>
      <c r="E21" s="50">
        <v>40000</v>
      </c>
      <c r="F21" s="49" t="s">
        <v>567</v>
      </c>
    </row>
    <row r="22" spans="1:6" x14ac:dyDescent="0.25">
      <c r="A22" s="62" t="s">
        <v>1224</v>
      </c>
      <c r="B22" s="62" t="s">
        <v>308</v>
      </c>
      <c r="C22" s="62" t="s">
        <v>325</v>
      </c>
      <c r="D22" s="62" t="s">
        <v>439</v>
      </c>
      <c r="E22" s="97">
        <f>E23+E24+E25+E26+E27+E28+E29+E30</f>
        <v>1195000</v>
      </c>
      <c r="F22" s="49" t="s">
        <v>1223</v>
      </c>
    </row>
    <row r="23" spans="1:6" customFormat="1" ht="14.45" hidden="1" x14ac:dyDescent="0.3">
      <c r="A23" s="65" t="s">
        <v>568</v>
      </c>
      <c r="B23" s="68" t="s">
        <v>308</v>
      </c>
      <c r="C23" s="65" t="s">
        <v>325</v>
      </c>
      <c r="D23" s="65" t="s">
        <v>439</v>
      </c>
      <c r="E23" s="66">
        <v>280000</v>
      </c>
      <c r="F23" s="65" t="s">
        <v>569</v>
      </c>
    </row>
    <row r="24" spans="1:6" customFormat="1" ht="14.45" hidden="1" x14ac:dyDescent="0.3">
      <c r="A24" s="65" t="s">
        <v>570</v>
      </c>
      <c r="B24" s="62" t="s">
        <v>308</v>
      </c>
      <c r="C24" s="65" t="s">
        <v>325</v>
      </c>
      <c r="D24" s="65" t="s">
        <v>439</v>
      </c>
      <c r="E24" s="66">
        <v>105000</v>
      </c>
      <c r="F24" s="65" t="s">
        <v>571</v>
      </c>
    </row>
    <row r="25" spans="1:6" customFormat="1" ht="14.45" hidden="1" x14ac:dyDescent="0.3">
      <c r="A25" s="65" t="s">
        <v>572</v>
      </c>
      <c r="B25" s="68" t="s">
        <v>308</v>
      </c>
      <c r="C25" s="65" t="s">
        <v>325</v>
      </c>
      <c r="D25" s="65" t="s">
        <v>439</v>
      </c>
      <c r="E25" s="66">
        <v>120000</v>
      </c>
      <c r="F25" s="65" t="s">
        <v>573</v>
      </c>
    </row>
    <row r="26" spans="1:6" customFormat="1" ht="14.45" hidden="1" x14ac:dyDescent="0.3">
      <c r="A26" s="65" t="s">
        <v>574</v>
      </c>
      <c r="B26" s="62" t="s">
        <v>308</v>
      </c>
      <c r="C26" s="65" t="s">
        <v>325</v>
      </c>
      <c r="D26" s="65" t="s">
        <v>439</v>
      </c>
      <c r="E26" s="66">
        <v>130000</v>
      </c>
      <c r="F26" s="65" t="s">
        <v>575</v>
      </c>
    </row>
    <row r="27" spans="1:6" customFormat="1" ht="14.45" hidden="1" x14ac:dyDescent="0.3">
      <c r="A27" s="65" t="s">
        <v>576</v>
      </c>
      <c r="B27" s="68" t="s">
        <v>308</v>
      </c>
      <c r="C27" s="65" t="s">
        <v>325</v>
      </c>
      <c r="D27" s="65" t="s">
        <v>439</v>
      </c>
      <c r="E27" s="66">
        <v>120000</v>
      </c>
      <c r="F27" s="65" t="s">
        <v>577</v>
      </c>
    </row>
    <row r="28" spans="1:6" customFormat="1" ht="14.45" hidden="1" x14ac:dyDescent="0.3">
      <c r="A28" s="65" t="s">
        <v>578</v>
      </c>
      <c r="B28" s="62" t="s">
        <v>308</v>
      </c>
      <c r="C28" s="65" t="s">
        <v>325</v>
      </c>
      <c r="D28" s="65" t="s">
        <v>439</v>
      </c>
      <c r="E28" s="66">
        <v>120000</v>
      </c>
      <c r="F28" s="65" t="s">
        <v>579</v>
      </c>
    </row>
    <row r="29" spans="1:6" customFormat="1" ht="14.45" hidden="1" x14ac:dyDescent="0.3">
      <c r="A29" s="65" t="s">
        <v>580</v>
      </c>
      <c r="B29" s="68" t="s">
        <v>308</v>
      </c>
      <c r="C29" s="65" t="s">
        <v>325</v>
      </c>
      <c r="D29" s="65" t="s">
        <v>439</v>
      </c>
      <c r="E29" s="66">
        <v>120000</v>
      </c>
      <c r="F29" s="65" t="s">
        <v>581</v>
      </c>
    </row>
    <row r="30" spans="1:6" customFormat="1" ht="14.45" hidden="1" x14ac:dyDescent="0.3">
      <c r="A30" s="65" t="s">
        <v>582</v>
      </c>
      <c r="B30" s="62" t="s">
        <v>308</v>
      </c>
      <c r="C30" s="65" t="s">
        <v>325</v>
      </c>
      <c r="D30" s="65" t="s">
        <v>439</v>
      </c>
      <c r="E30" s="66">
        <v>200000</v>
      </c>
      <c r="F30" s="65" t="s">
        <v>583</v>
      </c>
    </row>
    <row r="31" spans="1:6" customFormat="1" x14ac:dyDescent="0.25">
      <c r="A31" s="68" t="s">
        <v>1221</v>
      </c>
      <c r="B31" s="62" t="s">
        <v>308</v>
      </c>
      <c r="C31" s="68" t="s">
        <v>453</v>
      </c>
      <c r="D31" s="68" t="s">
        <v>1192</v>
      </c>
      <c r="E31" s="103">
        <f>E32+E33+E34+E35+E36</f>
        <v>871000</v>
      </c>
      <c r="F31" s="65" t="s">
        <v>1220</v>
      </c>
    </row>
    <row r="32" spans="1:6" ht="14.45" hidden="1" x14ac:dyDescent="0.3">
      <c r="A32" s="49" t="s">
        <v>560</v>
      </c>
      <c r="B32" s="49" t="s">
        <v>308</v>
      </c>
      <c r="C32" s="49" t="s">
        <v>453</v>
      </c>
      <c r="D32" s="49" t="s">
        <v>347</v>
      </c>
      <c r="E32" s="50">
        <v>200000</v>
      </c>
      <c r="F32" s="49" t="s">
        <v>584</v>
      </c>
    </row>
    <row r="33" spans="1:6" ht="14.45" hidden="1" x14ac:dyDescent="0.3">
      <c r="A33" s="49" t="s">
        <v>560</v>
      </c>
      <c r="B33" s="49" t="s">
        <v>308</v>
      </c>
      <c r="C33" s="49" t="s">
        <v>453</v>
      </c>
      <c r="D33" s="49" t="s">
        <v>348</v>
      </c>
      <c r="E33" s="50">
        <v>400000</v>
      </c>
      <c r="F33" s="49" t="s">
        <v>585</v>
      </c>
    </row>
    <row r="34" spans="1:6" ht="14.45" hidden="1" x14ac:dyDescent="0.3">
      <c r="A34" s="49" t="s">
        <v>560</v>
      </c>
      <c r="B34" s="49" t="s">
        <v>308</v>
      </c>
      <c r="C34" s="49" t="s">
        <v>453</v>
      </c>
      <c r="D34" s="49" t="s">
        <v>349</v>
      </c>
      <c r="E34" s="50">
        <v>110000</v>
      </c>
      <c r="F34" s="49" t="s">
        <v>586</v>
      </c>
    </row>
    <row r="35" spans="1:6" ht="14.45" hidden="1" x14ac:dyDescent="0.3">
      <c r="A35" s="49" t="s">
        <v>560</v>
      </c>
      <c r="B35" s="49" t="s">
        <v>308</v>
      </c>
      <c r="C35" s="49" t="s">
        <v>453</v>
      </c>
      <c r="D35" s="49" t="s">
        <v>375</v>
      </c>
      <c r="E35" s="50">
        <v>160000</v>
      </c>
      <c r="F35" s="49" t="s">
        <v>587</v>
      </c>
    </row>
    <row r="36" spans="1:6" ht="14.45" hidden="1" x14ac:dyDescent="0.3">
      <c r="A36" s="49" t="s">
        <v>452</v>
      </c>
      <c r="B36" s="49" t="s">
        <v>308</v>
      </c>
      <c r="C36" s="49" t="s">
        <v>453</v>
      </c>
      <c r="D36" s="49" t="s">
        <v>455</v>
      </c>
      <c r="E36" s="50">
        <v>1000</v>
      </c>
      <c r="F36" s="49" t="s">
        <v>1225</v>
      </c>
    </row>
    <row r="37" spans="1:6" s="53" customFormat="1" ht="14.45" x14ac:dyDescent="0.3">
      <c r="A37" s="52"/>
      <c r="B37" s="52"/>
      <c r="C37" s="52"/>
      <c r="D37" s="52"/>
      <c r="E37" s="101">
        <f>E16+E22+E31</f>
        <v>3016000</v>
      </c>
      <c r="F37" s="52" t="s">
        <v>1</v>
      </c>
    </row>
  </sheetData>
  <mergeCells count="3">
    <mergeCell ref="A1:F1"/>
    <mergeCell ref="A2:F2"/>
    <mergeCell ref="A3:F3"/>
  </mergeCells>
  <pageMargins left="0.31496062992125984" right="0.31496062992125984" top="0.78740157480314965" bottom="0.78740157480314965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F19" sqref="F19"/>
    </sheetView>
  </sheetViews>
  <sheetFormatPr defaultColWidth="9.140625" defaultRowHeight="15" x14ac:dyDescent="0.25"/>
  <cols>
    <col min="1" max="1" width="11.140625" style="42" customWidth="1"/>
    <col min="2" max="2" width="8.42578125" style="42" customWidth="1"/>
    <col min="3" max="3" width="8.7109375" style="42" customWidth="1"/>
    <col min="4" max="4" width="8" style="42" customWidth="1"/>
    <col min="5" max="5" width="15.28515625" style="43" bestFit="1" customWidth="1"/>
    <col min="6" max="6" width="40.28515625" style="42" bestFit="1" customWidth="1"/>
    <col min="7" max="16384" width="9.140625" style="42"/>
  </cols>
  <sheetData>
    <row r="1" spans="1:6" x14ac:dyDescent="0.25">
      <c r="A1" s="156" t="s">
        <v>60</v>
      </c>
      <c r="B1" s="156"/>
      <c r="C1" s="156"/>
      <c r="D1" s="156"/>
      <c r="E1" s="156"/>
      <c r="F1" s="156"/>
    </row>
    <row r="2" spans="1:6" ht="14.45" x14ac:dyDescent="0.3">
      <c r="A2" s="156" t="s">
        <v>589</v>
      </c>
      <c r="B2" s="156"/>
      <c r="C2" s="156"/>
      <c r="D2" s="156"/>
      <c r="E2" s="156"/>
      <c r="F2" s="156"/>
    </row>
    <row r="3" spans="1:6" x14ac:dyDescent="0.25">
      <c r="A3" s="156" t="s">
        <v>61</v>
      </c>
      <c r="B3" s="156"/>
      <c r="C3" s="156"/>
      <c r="D3" s="156"/>
      <c r="E3" s="156"/>
      <c r="F3" s="156"/>
    </row>
    <row r="5" spans="1:6" s="87" customFormat="1" ht="30" x14ac:dyDescent="0.25">
      <c r="A5" s="47" t="s">
        <v>62</v>
      </c>
      <c r="B5" s="47" t="s">
        <v>63</v>
      </c>
      <c r="C5" s="47" t="s">
        <v>64</v>
      </c>
      <c r="D5" s="47" t="s">
        <v>65</v>
      </c>
      <c r="E5" s="46" t="s">
        <v>66</v>
      </c>
      <c r="F5" s="47" t="s">
        <v>67</v>
      </c>
    </row>
    <row r="6" spans="1:6" x14ac:dyDescent="0.25">
      <c r="A6" s="49" t="s">
        <v>251</v>
      </c>
      <c r="B6" s="49" t="s">
        <v>307</v>
      </c>
      <c r="C6" s="49" t="s">
        <v>252</v>
      </c>
      <c r="D6" s="49" t="s">
        <v>313</v>
      </c>
      <c r="E6" s="97">
        <v>3000000</v>
      </c>
      <c r="F6" s="49" t="s">
        <v>590</v>
      </c>
    </row>
    <row r="7" spans="1:6" x14ac:dyDescent="0.25">
      <c r="A7" s="88" t="s">
        <v>606</v>
      </c>
      <c r="B7" s="88" t="s">
        <v>307</v>
      </c>
      <c r="C7" s="88" t="s">
        <v>252</v>
      </c>
      <c r="D7" s="88" t="s">
        <v>591</v>
      </c>
      <c r="E7" s="97">
        <v>3600000</v>
      </c>
      <c r="F7" s="49" t="s">
        <v>597</v>
      </c>
    </row>
    <row r="8" spans="1:6" x14ac:dyDescent="0.25">
      <c r="A8" s="62" t="s">
        <v>592</v>
      </c>
      <c r="B8" s="62" t="s">
        <v>307</v>
      </c>
      <c r="C8" s="62" t="s">
        <v>252</v>
      </c>
      <c r="D8" s="62" t="s">
        <v>1226</v>
      </c>
      <c r="E8" s="97">
        <f>E9+E10</f>
        <v>750000</v>
      </c>
      <c r="F8" s="49" t="s">
        <v>596</v>
      </c>
    </row>
    <row r="9" spans="1:6" ht="14.45" hidden="1" x14ac:dyDescent="0.3">
      <c r="A9" s="49" t="s">
        <v>592</v>
      </c>
      <c r="B9" s="49" t="s">
        <v>307</v>
      </c>
      <c r="C9" s="49" t="s">
        <v>252</v>
      </c>
      <c r="D9" s="49" t="s">
        <v>593</v>
      </c>
      <c r="E9" s="50">
        <v>100000</v>
      </c>
      <c r="F9" s="49" t="s">
        <v>594</v>
      </c>
    </row>
    <row r="10" spans="1:6" ht="14.45" hidden="1" x14ac:dyDescent="0.3">
      <c r="A10" s="49" t="s">
        <v>592</v>
      </c>
      <c r="B10" s="49" t="s">
        <v>307</v>
      </c>
      <c r="C10" s="49" t="s">
        <v>252</v>
      </c>
      <c r="D10" s="49" t="s">
        <v>595</v>
      </c>
      <c r="E10" s="50">
        <v>650000</v>
      </c>
      <c r="F10" s="49" t="s">
        <v>596</v>
      </c>
    </row>
    <row r="11" spans="1:6" ht="14.45" x14ac:dyDescent="0.3">
      <c r="A11" s="52"/>
      <c r="B11" s="52"/>
      <c r="C11" s="52"/>
      <c r="D11" s="52"/>
      <c r="E11" s="101">
        <f>E6+E8+E7</f>
        <v>7350000</v>
      </c>
      <c r="F11" s="52" t="s">
        <v>1</v>
      </c>
    </row>
    <row r="12" spans="1:6" s="53" customFormat="1" ht="14.45" x14ac:dyDescent="0.3">
      <c r="A12" s="42"/>
      <c r="B12" s="42"/>
      <c r="C12" s="42"/>
      <c r="D12" s="42"/>
      <c r="E12" s="43"/>
      <c r="F12" s="42"/>
    </row>
    <row r="13" spans="1:6" ht="30" x14ac:dyDescent="0.25">
      <c r="A13" s="47" t="s">
        <v>62</v>
      </c>
      <c r="B13" s="47" t="s">
        <v>63</v>
      </c>
      <c r="C13" s="47" t="s">
        <v>64</v>
      </c>
      <c r="D13" s="47" t="s">
        <v>65</v>
      </c>
      <c r="E13" s="46" t="s">
        <v>66</v>
      </c>
      <c r="F13" s="47" t="s">
        <v>73</v>
      </c>
    </row>
    <row r="14" spans="1:6" s="108" customFormat="1" ht="14.45" x14ac:dyDescent="0.3">
      <c r="A14" s="105" t="s">
        <v>251</v>
      </c>
      <c r="B14" s="105" t="s">
        <v>307</v>
      </c>
      <c r="C14" s="105" t="s">
        <v>252</v>
      </c>
      <c r="D14" s="105" t="s">
        <v>76</v>
      </c>
      <c r="E14" s="102">
        <f>E15+E16+E17</f>
        <v>173000</v>
      </c>
      <c r="F14" s="99" t="s">
        <v>1227</v>
      </c>
    </row>
    <row r="15" spans="1:6" s="87" customFormat="1" ht="14.45" hidden="1" x14ac:dyDescent="0.3">
      <c r="A15" s="49" t="s">
        <v>251</v>
      </c>
      <c r="B15" s="49" t="s">
        <v>307</v>
      </c>
      <c r="C15" s="49" t="s">
        <v>252</v>
      </c>
      <c r="D15" s="49" t="s">
        <v>76</v>
      </c>
      <c r="E15" s="50">
        <v>150000</v>
      </c>
      <c r="F15" s="49" t="s">
        <v>598</v>
      </c>
    </row>
    <row r="16" spans="1:6" ht="14.45" hidden="1" x14ac:dyDescent="0.3">
      <c r="A16" s="49" t="s">
        <v>251</v>
      </c>
      <c r="B16" s="49" t="s">
        <v>307</v>
      </c>
      <c r="C16" s="49" t="s">
        <v>252</v>
      </c>
      <c r="D16" s="49" t="s">
        <v>97</v>
      </c>
      <c r="E16" s="50">
        <v>20000</v>
      </c>
      <c r="F16" s="49" t="s">
        <v>599</v>
      </c>
    </row>
    <row r="17" spans="1:6" ht="14.45" hidden="1" x14ac:dyDescent="0.3">
      <c r="A17" s="49" t="s">
        <v>251</v>
      </c>
      <c r="B17" s="49" t="s">
        <v>307</v>
      </c>
      <c r="C17" s="49" t="s">
        <v>252</v>
      </c>
      <c r="D17" s="49" t="s">
        <v>78</v>
      </c>
      <c r="E17" s="50">
        <v>3000</v>
      </c>
      <c r="F17" s="49" t="s">
        <v>600</v>
      </c>
    </row>
    <row r="18" spans="1:6" x14ac:dyDescent="0.25">
      <c r="A18" s="49" t="s">
        <v>601</v>
      </c>
      <c r="B18" s="49" t="s">
        <v>307</v>
      </c>
      <c r="C18" s="49" t="s">
        <v>602</v>
      </c>
      <c r="D18" s="49" t="s">
        <v>97</v>
      </c>
      <c r="E18" s="97">
        <v>400000</v>
      </c>
      <c r="F18" s="49" t="s">
        <v>603</v>
      </c>
    </row>
    <row r="19" spans="1:6" x14ac:dyDescent="0.25">
      <c r="A19" s="49" t="s">
        <v>604</v>
      </c>
      <c r="B19" s="49" t="s">
        <v>307</v>
      </c>
      <c r="C19" s="49" t="s">
        <v>252</v>
      </c>
      <c r="D19" s="49" t="s">
        <v>127</v>
      </c>
      <c r="E19" s="97">
        <v>20000</v>
      </c>
      <c r="F19" s="49" t="s">
        <v>605</v>
      </c>
    </row>
    <row r="20" spans="1:6" x14ac:dyDescent="0.25">
      <c r="A20" s="49" t="s">
        <v>606</v>
      </c>
      <c r="B20" s="49" t="s">
        <v>307</v>
      </c>
      <c r="C20" s="49" t="s">
        <v>252</v>
      </c>
      <c r="D20" s="49" t="s">
        <v>76</v>
      </c>
      <c r="E20" s="97">
        <v>30000</v>
      </c>
      <c r="F20" s="49" t="s">
        <v>607</v>
      </c>
    </row>
    <row r="21" spans="1:6" x14ac:dyDescent="0.25">
      <c r="A21" s="49" t="s">
        <v>592</v>
      </c>
      <c r="B21" s="49" t="s">
        <v>307</v>
      </c>
      <c r="C21" s="49" t="s">
        <v>252</v>
      </c>
      <c r="D21" s="49" t="s">
        <v>132</v>
      </c>
      <c r="E21" s="97">
        <v>15000</v>
      </c>
      <c r="F21" s="49" t="s">
        <v>608</v>
      </c>
    </row>
    <row r="22" spans="1:6" x14ac:dyDescent="0.25">
      <c r="A22" s="62" t="s">
        <v>609</v>
      </c>
      <c r="B22" s="62" t="s">
        <v>307</v>
      </c>
      <c r="C22" s="62" t="s">
        <v>252</v>
      </c>
      <c r="D22" s="62" t="s">
        <v>701</v>
      </c>
      <c r="E22" s="97">
        <f>E23+E24</f>
        <v>100000</v>
      </c>
      <c r="F22" s="49" t="s">
        <v>1228</v>
      </c>
    </row>
    <row r="23" spans="1:6" ht="14.45" hidden="1" x14ac:dyDescent="0.3">
      <c r="A23" s="49" t="s">
        <v>609</v>
      </c>
      <c r="B23" s="49" t="s">
        <v>307</v>
      </c>
      <c r="C23" s="49" t="s">
        <v>252</v>
      </c>
      <c r="D23" s="49" t="s">
        <v>127</v>
      </c>
      <c r="E23" s="50">
        <v>90000</v>
      </c>
      <c r="F23" s="49" t="s">
        <v>610</v>
      </c>
    </row>
    <row r="24" spans="1:6" ht="14.45" hidden="1" x14ac:dyDescent="0.3">
      <c r="A24" s="49" t="s">
        <v>609</v>
      </c>
      <c r="B24" s="49" t="s">
        <v>307</v>
      </c>
      <c r="C24" s="49" t="s">
        <v>252</v>
      </c>
      <c r="D24" s="49" t="s">
        <v>78</v>
      </c>
      <c r="E24" s="50">
        <v>10000</v>
      </c>
      <c r="F24" s="49" t="s">
        <v>611</v>
      </c>
    </row>
    <row r="25" spans="1:6" x14ac:dyDescent="0.25">
      <c r="A25" s="49" t="s">
        <v>609</v>
      </c>
      <c r="B25" s="49" t="s">
        <v>307</v>
      </c>
      <c r="C25" s="49" t="s">
        <v>252</v>
      </c>
      <c r="D25" s="49" t="s">
        <v>612</v>
      </c>
      <c r="E25" s="97">
        <v>126000</v>
      </c>
      <c r="F25" s="49" t="s">
        <v>613</v>
      </c>
    </row>
    <row r="26" spans="1:6" ht="14.45" x14ac:dyDescent="0.3">
      <c r="A26" s="52"/>
      <c r="B26" s="52"/>
      <c r="C26" s="52"/>
      <c r="D26" s="52"/>
      <c r="E26" s="101">
        <f>E14+E18+E19+E20+E21+E22+E25</f>
        <v>864000</v>
      </c>
      <c r="F26" s="52" t="s">
        <v>1</v>
      </c>
    </row>
  </sheetData>
  <mergeCells count="3">
    <mergeCell ref="A1:F1"/>
    <mergeCell ref="A2:F2"/>
    <mergeCell ref="A3:F3"/>
  </mergeCells>
  <pageMargins left="0.31496062992125984" right="0.31496062992125984" top="0.78740157480314965" bottom="0.78740157480314965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18</vt:i4>
      </vt:variant>
    </vt:vector>
  </HeadingPairs>
  <TitlesOfParts>
    <vt:vector size="18" baseType="lpstr">
      <vt:lpstr>Rekapitulace - vč. odhadu MEZD</vt:lpstr>
      <vt:lpstr>Titulní stránka</vt:lpstr>
      <vt:lpstr>Rekapitulace</vt:lpstr>
      <vt:lpstr>01-KT</vt:lpstr>
      <vt:lpstr>02-OE</vt:lpstr>
      <vt:lpstr>03-investice</vt:lpstr>
      <vt:lpstr>04-SMM</vt:lpstr>
      <vt:lpstr>05-byty</vt:lpstr>
      <vt:lpstr>06-pozemky</vt:lpstr>
      <vt:lpstr>07-MěP</vt:lpstr>
      <vt:lpstr>08-OVV</vt:lpstr>
      <vt:lpstr>09-OSVŠ</vt:lpstr>
      <vt:lpstr>10-OK</vt:lpstr>
      <vt:lpstr>11-FO</vt:lpstr>
      <vt:lpstr>12-SF</vt:lpstr>
      <vt:lpstr>13-Lesy</vt:lpstr>
      <vt:lpstr>14-VaK</vt:lpstr>
      <vt:lpstr>15-OSÚŽP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Šebková Markéta Bc.</dc:creator>
  <cp:lastModifiedBy>Míková Dita Ing.</cp:lastModifiedBy>
  <cp:lastPrinted>2017-11-27T09:21:32Z</cp:lastPrinted>
  <dcterms:created xsi:type="dcterms:W3CDTF">2015-10-26T10:09:22Z</dcterms:created>
  <dcterms:modified xsi:type="dcterms:W3CDTF">2017-11-28T13:56:47Z</dcterms:modified>
</cp:coreProperties>
</file>